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activeTab="1"/>
  </bookViews>
  <sheets>
    <sheet name="报价说明" sheetId="7" r:id="rId1"/>
    <sheet name="重卡低压标准清单" sheetId="6" r:id="rId2"/>
    <sheet name="重卡高压标准清单" sheetId="8" r:id="rId3"/>
  </sheets>
  <externalReferences>
    <externalReference r:id="rId4"/>
    <externalReference r:id="rId5"/>
    <externalReference r:id="rId6"/>
  </externalReferences>
  <definedNames>
    <definedName name="_xlnm._FilterDatabase" localSheetId="1" hidden="1">重卡低压标准清单!$A$2:$IO$140</definedName>
    <definedName name="_200">#REF!</definedName>
    <definedName name="_200901">#REF!</definedName>
    <definedName name="_200902">#REF!</definedName>
    <definedName name="_20090202">#REF!</definedName>
    <definedName name="_200903">#REF!</definedName>
    <definedName name="_20090303">#REF!</definedName>
    <definedName name="_200904">#REF!</definedName>
    <definedName name="_200910">#REF!</definedName>
    <definedName name="_200911">#REF!</definedName>
    <definedName name="_200912">#REF!</definedName>
    <definedName name="_20091201">#REF!</definedName>
    <definedName name="_201012">#REF!</definedName>
    <definedName name="_20200617">#REF!</definedName>
    <definedName name="_908">#REF!</definedName>
    <definedName name="_DAT1">#REF!</definedName>
    <definedName name="_DAT10">#REF!</definedName>
    <definedName name="_DAT11">#REF!</definedName>
    <definedName name="_DAT12">#REF!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35">#REF!</definedName>
    <definedName name="_DAT36">#REF!</definedName>
    <definedName name="_DAT37">#REF!</definedName>
    <definedName name="_DAT38">#REF!</definedName>
    <definedName name="_DAT39">#REF!</definedName>
    <definedName name="_DAT4">#REF!</definedName>
    <definedName name="_DAT40">#REF!</definedName>
    <definedName name="_DAT41">#REF!</definedName>
    <definedName name="_DAT42">#REF!</definedName>
    <definedName name="_DAT43">#REF!</definedName>
    <definedName name="_DAT44">#REF!</definedName>
    <definedName name="_DAT45">#REF!</definedName>
    <definedName name="_DAT46">#REF!</definedName>
    <definedName name="_DAT47">#REF!</definedName>
    <definedName name="_DAT48">#REF!</definedName>
    <definedName name="_DAT49">#REF!</definedName>
    <definedName name="_DAT5">#REF!</definedName>
    <definedName name="_DAT50">#REF!</definedName>
    <definedName name="_DAT51">#REF!</definedName>
    <definedName name="_DAT52">#REF!</definedName>
    <definedName name="_DAT53">#REF!</definedName>
    <definedName name="_DAT54">#REF!</definedName>
    <definedName name="_DAT55">#REF!</definedName>
    <definedName name="_DAT56">#REF!</definedName>
    <definedName name="_DAT57">#REF!</definedName>
    <definedName name="_DAT58">#REF!</definedName>
    <definedName name="_DAT59">#REF!</definedName>
    <definedName name="_DAT6">#REF!</definedName>
    <definedName name="_DAT60">#REF!</definedName>
    <definedName name="_DAT61">#REF!</definedName>
    <definedName name="_DAT62">#REF!</definedName>
    <definedName name="_DAT63">#REF!</definedName>
    <definedName name="_DAT64">#REF!</definedName>
    <definedName name="_DAT65">#REF!</definedName>
    <definedName name="_DAT66">#REF!</definedName>
    <definedName name="_DAT67">#REF!</definedName>
    <definedName name="_DAT68">#REF!</definedName>
    <definedName name="_DAT69">#REF!</definedName>
    <definedName name="_DAT7">#REF!</definedName>
    <definedName name="_DAT70">#REF!</definedName>
    <definedName name="_DAT71">#REF!</definedName>
    <definedName name="_DAT72">#REF!</definedName>
    <definedName name="_DAT73">#REF!</definedName>
    <definedName name="_DAT74">#REF!</definedName>
    <definedName name="_DAT75">#REF!</definedName>
    <definedName name="_DAT76">#REF!</definedName>
    <definedName name="_DAT77">#REF!</definedName>
    <definedName name="_DAT78">#REF!</definedName>
    <definedName name="_DAT79">#REF!</definedName>
    <definedName name="_DAT8">#REF!</definedName>
    <definedName name="_DAT80">#REF!</definedName>
    <definedName name="_DAT81">#REF!</definedName>
    <definedName name="_DAT82">#REF!</definedName>
    <definedName name="_DAT83">#REF!</definedName>
    <definedName name="_DAT84">#REF!</definedName>
    <definedName name="_DAT85">#REF!</definedName>
    <definedName name="_DAT86">#REF!</definedName>
    <definedName name="_DAT87">#REF!</definedName>
    <definedName name="_DAT88">#REF!</definedName>
    <definedName name="_DAT89">#REF!</definedName>
    <definedName name="_DAT9">#REF!</definedName>
    <definedName name="_DAT90">#REF!</definedName>
    <definedName name="_DAT91">#REF!</definedName>
    <definedName name="_DAT92">#REF!</definedName>
    <definedName name="_DAT93">#REF!</definedName>
    <definedName name="_eeee">[1]美日管理费用6!$A$1:$E$29</definedName>
    <definedName name="_Order1" hidden="1">255</definedName>
    <definedName name="Boolean">#N/A</definedName>
    <definedName name="HTML1_1" hidden="1">"'[cabvisdr.xls]G1 OA plan'!$A$6:$G$22"</definedName>
    <definedName name="HTML1_10" hidden="1">""</definedName>
    <definedName name="HTML1_11" hidden="1">1</definedName>
    <definedName name="HTML1_12" hidden="1">"C:\jb3\MyHTML.htm"</definedName>
    <definedName name="HTML1_2" hidden="1">1</definedName>
    <definedName name="HTML1_3" hidden="1">"cabvisdr"</definedName>
    <definedName name="HTML1_4" hidden="1">"G1 OA plan"</definedName>
    <definedName name="HTML1_5" hidden="1">""</definedName>
    <definedName name="HTML1_6" hidden="1">1</definedName>
    <definedName name="HTML1_7" hidden="1">-4146</definedName>
    <definedName name="HTML1_8" hidden="1">"12/01/99"</definedName>
    <definedName name="HTML1_9" hidden="1">"John Brogan"</definedName>
    <definedName name="HTMLCount" hidden="1">1</definedName>
    <definedName name="_xlnm.Print_Area" localSheetId="1">重卡低压标准清单!$A$1:$L$126</definedName>
    <definedName name="_xlnm.Print_Titles" localSheetId="1">重卡低压标准清单!$1:$2</definedName>
    <definedName name="s">#REF!</definedName>
    <definedName name="TEST0">#REF!</definedName>
    <definedName name="TEST1">#REF!</definedName>
    <definedName name="TEST2">#REF!</definedName>
    <definedName name="TESTHKEY">#REF!</definedName>
    <definedName name="TESTKEYS">#REF!</definedName>
    <definedName name="TESTVKEY">#REF!</definedName>
    <definedName name="UFPrn20031202084259">#REF!</definedName>
    <definedName name="UFPrn20031202085934">#REF!</definedName>
    <definedName name="UFPrn20040106091114">#REF!</definedName>
    <definedName name="UFPrn20040403092434">#REF!</definedName>
    <definedName name="UFPrn20040403092553">#REF!</definedName>
    <definedName name="UFPrn20040607154102">#REF!</definedName>
    <definedName name="UFPrn20040607154704">#REF!</definedName>
    <definedName name="UFPrn20040608101802">#REF!</definedName>
    <definedName name="UFPrn20040707145159">#REF!</definedName>
    <definedName name="UFPrn20040707145740">#REF!</definedName>
    <definedName name="UFPrn20040707145913">#REF!</definedName>
    <definedName name="UFPrn20040707153050">#REF!</definedName>
    <definedName name="UFPrn20041011153402">#N/A</definedName>
    <definedName name="UFPrn20060708163351">#REF!</definedName>
    <definedName name="UFPrn20090213093846">#REF!</definedName>
    <definedName name="UFPrn20090213101751">#REF!</definedName>
    <definedName name="UFPrn20090408085309">#REF!</definedName>
    <definedName name="UFPrn20090409083911">#REF!</definedName>
    <definedName name="UFPrn20090908091709">#REF!</definedName>
    <definedName name="UFPrn20091015102418">#REF!</definedName>
    <definedName name="UFPrn20091107152529">#REF!</definedName>
    <definedName name="部门收支分析表">#REF!</definedName>
    <definedName name="成本">#REF!</definedName>
    <definedName name="分子公司清单" hidden="1">[2]管报费用分类!$H:$H</definedName>
    <definedName name="个人往来余额表">#REF!</definedName>
    <definedName name="个人余额">#REF!</definedName>
    <definedName name="供应商明细表">#REF!</definedName>
    <definedName name="供应商往来">#REF!</definedName>
    <definedName name="供应商余额">#REF!</definedName>
    <definedName name="基地名称" hidden="1">[3]数据源!$C$185:$C$208</definedName>
    <definedName name="吉利集团浙江">#REF!</definedName>
    <definedName name="客户往来">#REF!</definedName>
    <definedName name="客户余额">#REF!</definedName>
    <definedName name="内部配件销售">#REF!</definedName>
    <definedName name="内部汽车销售">#REF!</definedName>
    <definedName name="内部销售">#REF!</definedName>
    <definedName name="内内">#REF!</definedName>
    <definedName name="内内内内">#REF!</definedName>
    <definedName name="内销材料">#REF!</definedName>
    <definedName name="配件">#REF!</definedName>
    <definedName name="配件内销">#REF!</definedName>
    <definedName name="配件销售">#REF!</definedName>
    <definedName name="汽车">#REF!</definedName>
    <definedName name="汽车内销">#REF!</definedName>
    <definedName name="汽车销售">#REF!</definedName>
    <definedName name="三包费">#REF!</definedName>
    <definedName name="实收资本">#REF!</definedName>
    <definedName name="实收资本余额">#REF!</definedName>
    <definedName name="实收资本余额表">#REF!</definedName>
    <definedName name="销售">#REF!</definedName>
    <definedName name="应收资本明细表">#REF!</definedName>
    <definedName name="运费">#REF!</definedName>
    <definedName name="长期应付款">#REF!</definedName>
    <definedName name="长期应付余额">#REF!</definedName>
    <definedName name="长期应应付余额">#REF!</definedName>
    <definedName name="浙江吉利">#REF!</definedName>
    <definedName name="直接人工">#REF!</definedName>
    <definedName name="_xlnm.Print_Area" localSheetId="2">重卡高压标准清单!$A$1:$L$57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<sst xmlns="http://schemas.openxmlformats.org/spreadsheetml/2006/main" count="825" uniqueCount="460">
  <si>
    <t>合同价格说明</t>
  </si>
  <si>
    <t>1. 电缆及元器件按招标人及国家相关技术标准暂由乙方采购。</t>
  </si>
  <si>
    <r>
      <rPr>
        <sz val="11"/>
        <color rgb="FF000000"/>
        <rFont val="微软雅黑"/>
        <charset val="134"/>
      </rPr>
      <t>2. 如市场价格有较大波动或国家政策调整，新开工的项目仅对电缆价格作相应调整
（铜价/铝价±10%以内双方均不做调整，电缆价格对应基准铜价为1#电解铜72805元/吨，A00铝价19340元/吨为准，调价以上海有色网首页（http://www.smm.cn/)1#电解铜和A00铝价格进行调整，调价公式为：电缆结算价=投标中标价</t>
    </r>
    <r>
      <rPr>
        <sz val="11"/>
        <color rgb="FF000000"/>
        <rFont val="宋体"/>
        <charset val="134"/>
      </rPr>
      <t>±（下单当期铜</t>
    </r>
    <r>
      <rPr>
        <sz val="11"/>
        <color rgb="FF000000"/>
        <rFont val="微软雅黑"/>
        <charset val="134"/>
      </rPr>
      <t xml:space="preserve"> 价或铝价-基准铜 价或铝价*1.1）*8.9（铝为2.7）*标称截面积/1000000；</t>
    </r>
  </si>
  <si>
    <t>3. 工程量按实计算，如遇本报价清单无此项目价格，按当地信息价(优先)或定额,没有的按原清单同类项目重新换算组价(优先)或按市场价(需核定)报甲方及时代业主审核同意后，并入工程结算。</t>
  </si>
  <si>
    <t>4、电缆、箱变按招标人及国家标准由乙方采购，采购的品牌应取得当地供电公司及业主认可同意。</t>
  </si>
  <si>
    <t>时代骐骥重卡换电站基建及电力工程工程量清单（低压工程）</t>
  </si>
  <si>
    <t>项目3</t>
  </si>
  <si>
    <t>项目4</t>
  </si>
  <si>
    <t>项目5</t>
  </si>
  <si>
    <t>项目6</t>
  </si>
  <si>
    <t>序号</t>
  </si>
  <si>
    <t>分部工程</t>
  </si>
  <si>
    <t>规格型号及特征参数</t>
  </si>
  <si>
    <t>工作内容</t>
  </si>
  <si>
    <t>实际报价品牌</t>
  </si>
  <si>
    <t>计量单位</t>
  </si>
  <si>
    <t>工程量</t>
  </si>
  <si>
    <t>主材费</t>
  </si>
  <si>
    <t>人工费</t>
  </si>
  <si>
    <t>综合单价</t>
  </si>
  <si>
    <t>合计</t>
  </si>
  <si>
    <t>备注</t>
  </si>
  <si>
    <t>主要施工项及工程量</t>
  </si>
  <si>
    <t>电气部分</t>
  </si>
  <si>
    <t>电缆 ZC-YJLHV22-3*240+2*120</t>
  </si>
  <si>
    <t>1.名称:电力电缆
2.规格:ZC-YJLHV22-3*240+2*120
3.材质:铝合金
4.敷设方式、部位:详设计</t>
  </si>
  <si>
    <t>该单项根据场站实际设备分布，调整工程量清单
1、开盘、检查、架线盘、敷设、锯断、排列、整理、固定、配合试验、收盘、临时封头、挂牌、防火封堵、电缆敷设设施安装及拆除、绝缘电阻测试等（需出具测试报告）、标签制作、对应开关标签标识
2、完成电力电缆敷设的其他一切相关工程内容及材料费用</t>
  </si>
  <si>
    <t>m</t>
  </si>
  <si>
    <t>电缆 ZC-YJLHV22-3*95+2*50</t>
  </si>
  <si>
    <t>1.名称:电力电缆
2.规格:ZC-YJLHV22-3*95+2*50
3.材质:铝合金
4.敷设方式、部位:详设计</t>
  </si>
  <si>
    <t>电缆 ZCYJV22-5*6</t>
  </si>
  <si>
    <t>1.名称:电力电缆
2.规格: ZCYJV22-5*6
3.敷设方式、部位:详设计</t>
  </si>
  <si>
    <t>电缆 ZCYJV22-5*10</t>
  </si>
  <si>
    <t>1.名称:电力电缆
2.规格: ZCYJV22-5*10
3.敷设方式、部位:详设计</t>
  </si>
  <si>
    <t>电缆YJV-3*6</t>
  </si>
  <si>
    <t>1.名称:电力电缆
2.规格:YJV-3*6
3.敷设方式、部位:详设计</t>
  </si>
  <si>
    <t>电缆终端头</t>
  </si>
  <si>
    <t>1.名称:电缆终端头
2.规格:(截面mm2以内) 240</t>
  </si>
  <si>
    <t>包含电缆中间（终端）头制作、安装</t>
  </si>
  <si>
    <t>个</t>
  </si>
  <si>
    <t>1.名称:电缆终端头
2.规格:(截面mm2以内) 50</t>
  </si>
  <si>
    <t>电缆保护管 SC DN50</t>
  </si>
  <si>
    <t>1.名称:电缆保护管
2.规格:SC DN50
3.敷设方式:详设计</t>
  </si>
  <si>
    <t>1、管道安装
2、综合考虑土方开挖回填
3、完成管道安装的其他一切相关工程内容及材料费用</t>
  </si>
  <si>
    <t>电缆保护管 SC DN25</t>
  </si>
  <si>
    <t>1.名称:电缆保护管
2.规格:SC DN25
3.敷设方式:详设计</t>
  </si>
  <si>
    <t>道闸</t>
  </si>
  <si>
    <t>1.类型:道闸
2.规格、型号:长8m
3.其他:满足甲方选型需求</t>
  </si>
  <si>
    <t>道闸采购、运输、安装、测试等</t>
  </si>
  <si>
    <t>套</t>
  </si>
  <si>
    <t>路灯</t>
  </si>
  <si>
    <t>1.名称:路灯
2.规格:700*285*70mm,150W
3.灯杆材质、规格:镀锌锥杆口径60-130,8m高，上白下蓝</t>
  </si>
  <si>
    <t>路灯采购、运输、安装、测试等</t>
  </si>
  <si>
    <t>12</t>
  </si>
  <si>
    <t>砖砌电缆沟</t>
  </si>
  <si>
    <t>1.断面尺寸:1500*800
2.基础、垫层：材料品种、厚度:150mmC20混凝土垫层
3.沟身材料:M7.5水泥砂浆，MU10砖
4.沟内壁防护材料:20mm厚1：2.5水泥砂浆
5.盖板材质、规格:1200*500*50
6.工作内容:满足设计要求的所有工作内容</t>
  </si>
  <si>
    <t>该单项根据场站实际设备分布，调整工程量清单。根据箱变的配置做通道相应的整合、含管沟开挖、回填、制作等</t>
  </si>
  <si>
    <t>800x400砖砌电缆浅沟</t>
  </si>
  <si>
    <t>1.名称：800x400砖砌电缆浅沟
2.具体做法详设计，含盖板安装
3.其他：满足设计及规范要求</t>
  </si>
  <si>
    <t>40</t>
  </si>
  <si>
    <t>1000x800砖砌电缆浅沟</t>
  </si>
  <si>
    <t>1.名称：1000x800砖砌电缆浅沟
2.具体做法详设计，含盖板安装
3.其他：满足设计及规范要求</t>
  </si>
  <si>
    <t>42</t>
  </si>
  <si>
    <t>接地母线50*6</t>
  </si>
  <si>
    <t>1.名称:接地母线
2.规格:50*6</t>
  </si>
  <si>
    <t xml:space="preserve">1.接地母线制作、安装、补刷(喷)油溶，与换电站设备有效焊接
2.完成接地母线安装的其他一切相关工程内容及材料费用
</t>
  </si>
  <si>
    <t>194.4</t>
  </si>
  <si>
    <t>接地母线40*4</t>
  </si>
  <si>
    <t>1.名称:接地母线
2.规格:40*4</t>
  </si>
  <si>
    <t>接地极</t>
  </si>
  <si>
    <t>1.名称:接地极
2.材质:热镀锌角钢
3.规格:50*5</t>
  </si>
  <si>
    <t>1.接地极制作、安装
2.完成接地极的其他一切相关工程内容及材料费用</t>
  </si>
  <si>
    <t>根</t>
  </si>
  <si>
    <t>路灯基础</t>
  </si>
  <si>
    <t>1.混凝土种类:商品砼
2.混凝土强度等级:C25</t>
  </si>
  <si>
    <t>1.混凝土制作、运输、支模、浇筑、养护，混凝土种类综合考虑
2.满足设计图纸要求及相关规范、技术要求的一切工作</t>
  </si>
  <si>
    <t>m3</t>
  </si>
  <si>
    <t>铁构件制作、安装</t>
  </si>
  <si>
    <t>1.名称:路灯铁构件
2.材质:详设计
3.规格:详设计</t>
  </si>
  <si>
    <t>包含铁件采购、制作、运输、安装、加工等</t>
  </si>
  <si>
    <t>kg</t>
  </si>
  <si>
    <t>电缆标识桩</t>
  </si>
  <si>
    <t>1.名称:电缆标识桩
2.其他:详设计</t>
  </si>
  <si>
    <t>电缆标识桩的制作及安装，含相关安装主材、辅材、人工</t>
  </si>
  <si>
    <t>电缆保护管铺砂、盖保护板(砖）</t>
  </si>
  <si>
    <t>1.种类:电缆保护管铺砂、盖保护板(砖）
2.其他:各种规格综合考虑</t>
  </si>
  <si>
    <t>完成铺砂和保护盖板工程相关的一切工作</t>
  </si>
  <si>
    <t>电力电缆 ZCYJV22-1-3x150+2x70</t>
  </si>
  <si>
    <t>1.名称：电力电缆
2.型号规格：ZCYJV22-1-3x150+2x70
3.敷设方式、部位：综合
4.电压等级（kV）：1kv
5.地形：以现场为准
6.其他：满足设计及规范要求</t>
  </si>
  <si>
    <t>电力电缆 ZCYJV22-1-3x120+2x50</t>
  </si>
  <si>
    <t>1.名称：电力电缆
2.型号规格：ZCYJV22-1-3x120+2x50
3.敷设方式、部位：综合
4.电压等级（kV）：1kv
5.地形：以现场为准
6.其他：满足设计及规范要求</t>
  </si>
  <si>
    <t>62</t>
  </si>
  <si>
    <t>电力电缆 ZCYJV22-1-5x16</t>
  </si>
  <si>
    <t>1.名称：电力电缆
2.型号规格：ZCYJV22-1-5x16
3.敷设方式、部位：综合
4.电压等级（kV）：1kv
5.地形：以现场为准
6.其他：满足设计及规范要求</t>
  </si>
  <si>
    <t>55</t>
  </si>
  <si>
    <t>电力电缆 YJV-1-3x4</t>
  </si>
  <si>
    <t>1.名称：电力电缆
2.型号规格：YJV-1-3x4
3.敷设方式、部位：综合
4.电压等级（kV）：1kv
5.地形：以现场为准
6.其他：满足设计及规范要求</t>
  </si>
  <si>
    <t>374.18</t>
  </si>
  <si>
    <t>电力电缆</t>
  </si>
  <si>
    <t>1.名称:电力电缆
2.规格:ZR-VV-3*2.5
3.材质:铜芯
4.敷设方式、部位:埋地穿管
5.电压等级(kV):1</t>
  </si>
  <si>
    <t>控制电缆</t>
  </si>
  <si>
    <t>1.名称:控制电缆
2.规格:ZR-KVVP-3*2.5
3.材质:铜芯
4.敷设方式、部位:埋地穿管</t>
  </si>
  <si>
    <t>1.名称:控制电缆
2.规格:ZC-RVSP-3*1.0
3.材质:铜芯
4.敷设方式、部位:埋地穿管</t>
  </si>
  <si>
    <t>1kV电力电缆终端头制作安装 ≤10</t>
  </si>
  <si>
    <t>1.名称：1kV电力电缆热缩式终端头制作安装 ≤10
2.规格：3芯 ≤10
3.类型：综合
4.电压等级（kV）：1kV</t>
  </si>
  <si>
    <t>24</t>
  </si>
  <si>
    <t>1kV电力电缆终端头制作安装 ≤16</t>
  </si>
  <si>
    <t>1.名称：1kV电力电缆热缩式终端头制作安装 ≤150
2.规格：5芯 ≤16
3.类型：综合
4.电压等级（kV）：1kV</t>
  </si>
  <si>
    <t>2</t>
  </si>
  <si>
    <t>1kV电力电缆终端头制作安装 ≤120</t>
  </si>
  <si>
    <t>1.名称：1kV电力电缆热缩式终端头制作安装 ≤120
2.规格：5芯 ≤120
3.类型：综合
4.电压等级（kV）：1kV</t>
  </si>
  <si>
    <t>4</t>
  </si>
  <si>
    <t>1kV电力电缆终端头制作安装 ≤150</t>
  </si>
  <si>
    <t>1.名称：1kV电力电缆热缩式终端头制作安装 ≤150
2.规格：5芯 ≤150
3.类型：综合
4.电压等级（kV）：1kV</t>
  </si>
  <si>
    <t>68</t>
  </si>
  <si>
    <t>电缆标识砖</t>
  </si>
  <si>
    <t>1.名称：电缆标识砖
2.位于人行道等地段的电缆通道标识使用水泥预制的标识砖,水泥砂浆标号要求为C30#,砖体尺寸为:250mmx250mm,厚40mm。砖体使用桔红色颜料与水、水泥、砂混合后预制,保证整个砖体为桔红色。表面字体和图形均为凹陷形式,不再设置防滑条纹。砖体表面及四周应平整,不得有变形和缺口等缺陷。安装时用C25#水泥砂浆砌筑于下方垫层上,表面应与周围地面保持平整,四周缝隙应均衡且用水泥砂浆填充</t>
  </si>
  <si>
    <t>井盖采购、制作、安装等</t>
  </si>
  <si>
    <t>5</t>
  </si>
  <si>
    <t>柴油发电机及临时电缆租赁租赁</t>
  </si>
  <si>
    <t>换电站调试临时供电，柴油发电机可提供用电功率≥200KW，含发电机至充电机连接电缆租赁（含3根临时站控电缆ZC-YJLHV22-3*95+2*50租赁每根长度约20米）</t>
  </si>
  <si>
    <t>含柴油发电机租赁、运输、撤场、安装，电缆敷设、安装、标签、开关，测试等与完成临时电源相关的工作</t>
  </si>
  <si>
    <t>天</t>
  </si>
  <si>
    <t>弱电部分</t>
  </si>
  <si>
    <t>网络摄像机</t>
  </si>
  <si>
    <t>1.类型:网络摄像机
2.规格、型号:400万像素1/3英寸CMOS图像传感器
3.其他:含电源</t>
  </si>
  <si>
    <t>摄像机采购、运输、安装、测试、系统升级等</t>
  </si>
  <si>
    <t>台</t>
  </si>
  <si>
    <t>UTP5E</t>
  </si>
  <si>
    <t>1.名称:超五类网线
2.线缆对数:UTP5E
3.敷设方式:穿管敷设</t>
  </si>
  <si>
    <t>电缆敷设、标识、调试、接头制作</t>
  </si>
  <si>
    <t>配线</t>
  </si>
  <si>
    <t>1.名称:配线
2.配线形式:穿管敷设
3.规格:RVV-2*1</t>
  </si>
  <si>
    <t>线缆保护管SC DN40</t>
  </si>
  <si>
    <t>1.名称:线缆保护管
2.规格:SC DN40
3.敷设方式:详设计</t>
  </si>
  <si>
    <t>室外监控与原监控系统兼容并入</t>
  </si>
  <si>
    <t>1.室外监控与原监控系统兼容并入</t>
  </si>
  <si>
    <t>系统兼容、升级、调试</t>
  </si>
  <si>
    <t>项</t>
  </si>
  <si>
    <t>安全防范分系统调试</t>
  </si>
  <si>
    <t>1.名称:室外监控调试</t>
  </si>
  <si>
    <t>系统调试等</t>
  </si>
  <si>
    <t>系统</t>
  </si>
  <si>
    <t>配电箱</t>
  </si>
  <si>
    <t>1.名称:室外照明配电箱
2.型号:不锈钢材质、防护等级IP65，提供照明（时控）、监控、场站临时电源</t>
  </si>
  <si>
    <t>配电箱采购、运输、安装、测试等</t>
  </si>
  <si>
    <t>管沟土方</t>
  </si>
  <si>
    <t>挖基坑土、石方</t>
  </si>
  <si>
    <t>1.类别：各种类别的土方或石方等综合考虑，包含软弱土、腐植土、膨胀土、地表土及耕作土、建渣垃圾、植被、地下的树根等,不含淤泥
2.挖土部位、深度、方式：综合考虑
3.修整边坡、人工捡底、基底夯实及基础钎探等费用综合考虑到单价中，不再单独计算
4.因工作面和放坡增加的工程量并入清单工程量中
5.场内运输方式、距离、堆置：投标人根据招标文件及招标人要求综合考虑
6.开挖后对周边管线、建筑物、道路的监测及维护费用综合考虑在本综合单价中
7.其他：满足设计、相关图集、标准、技术规范及施工验收规范要求</t>
  </si>
  <si>
    <t>1.土石方开挖（综合考虑土质、深度、开挖方式）、回填、外运、运距综合考虑
2.场地平整、排除地下障碍物、工作面内排水
3.满足设计图纸要求及相关规范、技术要求的一切内容。</t>
  </si>
  <si>
    <t>回填方</t>
  </si>
  <si>
    <t>1.密实度要求:满足设计要求
2.填方材料品种:原土
3.填方粒径要求:满足设计要求
4.填方来源、运距:场内综合考虑</t>
  </si>
  <si>
    <t>包含现场取料铺设、基坑回填、管沟回填、夯实等，回填料利用原场地开挖弃土，特殊情况采用级配砂石回填，报价综合考虑</t>
  </si>
  <si>
    <t>管道包封</t>
  </si>
  <si>
    <t>1.C30混凝土包封，400mm厚，500mm宽</t>
  </si>
  <si>
    <t>包含所有相关主材、辅材、人工费用</t>
  </si>
  <si>
    <t>电缆保护管</t>
  </si>
  <si>
    <t>1.名称:电缆保护管
2.材质:MPP DN100
3.敷设方式:埋地</t>
  </si>
  <si>
    <t>1.名称:电缆保护管
2.材质:MPP DN50
3.敷设方式:埋地</t>
  </si>
  <si>
    <t>1.名称:电缆保护管
2.材质:MPP DN40
3.敷设方式:埋地</t>
  </si>
  <si>
    <t>土建部分</t>
  </si>
  <si>
    <t>换电站基础</t>
  </si>
  <si>
    <t>308.94</t>
  </si>
  <si>
    <t>余方弃置</t>
  </si>
  <si>
    <t>1.废弃料品种：多余的弃土石方以及不合格土、建渣等
2.堆场及运距：土石方堆场、场外运输、渣土处置等所需费用（外弃场地必须满足当地相关行政主管部门的要求）由投标人自行考虑在报价中
3.土方外运满足德阳市市相关要求并包含各种费用
4.自行考虑土石方堆场及外运补贴费用，结算不调整</t>
  </si>
  <si>
    <t>包括但不限于装车、外运、弃土费，运距综合考虑</t>
  </si>
  <si>
    <t>C15垫层</t>
  </si>
  <si>
    <t>1.材料品种、规格:C15商品砼
2.厚度:100mm</t>
  </si>
  <si>
    <t>1、模板制作、安装、拆除、整理堆放、场内外运输，模板支撑、维护、清理模板粘结物及模内杂物、刷隔离剂等等</t>
  </si>
  <si>
    <t>28.3</t>
  </si>
  <si>
    <t>C30换电站基础</t>
  </si>
  <si>
    <t>1.混凝土强度等级：C30商品混凝土
2.其他：满足设计、相关图集、标准、技术规范及施工验收规范要求</t>
  </si>
  <si>
    <t>含换地站基础坡道
含土方开挖、土方回填、土方外运、基础垫层、模板制作、基础浇筑、墙面一般抹灰、墙面涂膜防水、沟盖板、井盖板、铸铁盖板、电缆管预埋、钢筋制作、围栏、接地母线、接地极制作、预埋钢板、防滑板、刷漆等</t>
  </si>
  <si>
    <t>154.77</t>
  </si>
  <si>
    <t>现浇构件钢筋</t>
  </si>
  <si>
    <t>1.钢筋种类、规格：HRB400 直径φ14
2.钢筋的除锈、连接方式、搭接综合考虑，费用包括在综合单价内
3.钢筋连接方式无论采用绑扎、焊接、机械连接、套筒连接等按规范要求实施，其费用包括在综合单价中
4.综合考虑埋设的方式,无论采用预留或其他方式施工，其所有费用均包括在所报综合单价中不再另行计取
5.弧形构件钢筋综合考虑，进入综合单价中
6.其他：满足设计、相关图集、标准、技术规范及施工验收规范要求</t>
  </si>
  <si>
    <t>包含钢筋采购、制作、运输、安装、焊接、加工等</t>
  </si>
  <si>
    <t>t</t>
  </si>
  <si>
    <t>9.29</t>
  </si>
  <si>
    <t>钢板止水带</t>
  </si>
  <si>
    <t>1.材料种类:钢板止水带
2.材料规格:详设计</t>
  </si>
  <si>
    <t>安装、固定、测试、检修等</t>
  </si>
  <si>
    <t>预埋铁件</t>
  </si>
  <si>
    <t>1.材料种类:预埋铁件
2.材料规格:详设计</t>
  </si>
  <si>
    <t>包含铁件采购、制作、运输、安装、焊接、加工等</t>
  </si>
  <si>
    <t>5.578</t>
  </si>
  <si>
    <t>墙面一般抹灰</t>
  </si>
  <si>
    <t>1.墙体类型:基础内外壁、基础底板
2.底层厚度、砂浆配合比:20mm厚1:2.5水泥砂浆(掺3%防水剂)</t>
  </si>
  <si>
    <t>包含墙面一般抹灰所需的相关一切工作内容</t>
  </si>
  <si>
    <t>m2</t>
  </si>
  <si>
    <t>墙面涂膜防水</t>
  </si>
  <si>
    <t>防水制作、检验、测试等</t>
  </si>
  <si>
    <t>低压电缆井2500*2500*1000</t>
  </si>
  <si>
    <t>1.垫层、基础材质及厚度:100mm厚混凝土垫层
2.混凝土强度等级:C15
3.盖板材质、规格:φ700</t>
  </si>
  <si>
    <t>该单项根据场站实际设备分布，调整工程量清单。电缆井尺寸可根据现场情况调整、含垫层铺筑、模板制作、安装、拆除、混凝土拌和、运输、浇筑、养护、砌筑、勾缝、抹面、井圈、井盖安装、盖板安装、踏步安装、防水、止水等其他一切相关工程内容及材料费用</t>
  </si>
  <si>
    <t>座</t>
  </si>
  <si>
    <t>预埋电缆管</t>
  </si>
  <si>
    <t>1.基础预埋穿线管DN50</t>
  </si>
  <si>
    <t>接地母线</t>
  </si>
  <si>
    <t>1.名称:接地扁铁
2.材质:热镀锌扁钢
3.规格:-50*5
4.安装部位:埋地</t>
  </si>
  <si>
    <t>1.名称:接地极
2.材质:镀锌角钢
3.规格:60*6*2500</t>
  </si>
  <si>
    <t>洗轮机基础</t>
  </si>
  <si>
    <t>1.废弃料品种：多余的弃土石方以及不合格土、建渣等
2.堆场及运距：土石方堆场、场外运输、渣土处置等所需费用（外弃场地必须满足当地相关行政主管部门的要求）由投标人自行考虑在报价中
3.土方外运满足德阳市相关要求并包含各种费用
4.自行考虑土石方堆场及外运补贴费用，结算不调整</t>
  </si>
  <si>
    <t>C30洗轮机基础</t>
  </si>
  <si>
    <t>1、混凝土制作、运输、支模、浇筑、养护，混凝土种类综合考虑
2、满足设计图纸要求及相关规范、技术要求的一切工作</t>
  </si>
  <si>
    <t>C20细石砼保护层</t>
  </si>
  <si>
    <t>1.材料品种、规格:C20细石砼
2.厚度:50mm</t>
  </si>
  <si>
    <t>1:2水泥砂浆找平层</t>
  </si>
  <si>
    <t>1.找平层厚度、砂浆配合比:20mm厚1:2水泥砂浆找平</t>
  </si>
  <si>
    <t>水泥砂浆制作、找平、养护</t>
  </si>
  <si>
    <t>SBS改性沥青防水卷材</t>
  </si>
  <si>
    <t>1.工艺要求:热熔
2.材料品种、规格:4.0SBS改性沥青防水卷材</t>
  </si>
  <si>
    <t>包含制作、施工、检验等</t>
  </si>
  <si>
    <t>纸胎油毡隔离保护层</t>
  </si>
  <si>
    <t>1.材料:纸胎油毡
2.厚度:按设计及规范要求
3.层数:按设计及规范要求
4.对象:洗轮机基础</t>
  </si>
  <si>
    <t>金属防护围栏</t>
  </si>
  <si>
    <t>1.材料：H=1072金属围栏，防护栏需有发光标识
2.具体规格：详设计，预埋件包含在综合单价中
3.其他：满足设计、相关图集、标准、技术规范及施工验收规范要求</t>
  </si>
  <si>
    <t>1.制作放线、划线、截料、平直、钻孔、拼装、焊接、成品矫正、抛光处理、除锈涂防锈漆及成品堆放。</t>
  </si>
  <si>
    <t>格栅板</t>
  </si>
  <si>
    <t>1.材质：详设计
2.规格：详设计</t>
  </si>
  <si>
    <t>包含采购、运输、安装等</t>
  </si>
  <si>
    <t>过滤钢网</t>
  </si>
  <si>
    <t>1.材质:过滤钢网
2.规格:详设计</t>
  </si>
  <si>
    <t>包含过滤网安装等相关主材及人工</t>
  </si>
  <si>
    <t>钢爬梯</t>
  </si>
  <si>
    <t>1.材质:圆钢
2.规格:φ25
3.防腐刷油材质、工艺要求:按设计就规范要求</t>
  </si>
  <si>
    <t>沉淀沟</t>
  </si>
  <si>
    <t>1.断面尺寸:200*100
2.基础、垫层：材料品种、厚度:C15混凝土垫层
3.砌体材料:240mm厚烧结普通砖
4.砂浆强度等级:M7.5水泥砂浆，排水沟内壁及底板抹灰
5.盖板材质、规格:可拆卸承载雨水箅子</t>
  </si>
  <si>
    <t>制作、养护等完成沉淀沟相关的一切内容</t>
  </si>
  <si>
    <t>预埋DN180钢管</t>
  </si>
  <si>
    <t>1.材质：预埋DN180钢管
2.其他：满足设计、相关图集、标准、技术规范及施工验收规范要求</t>
  </si>
  <si>
    <t>1</t>
  </si>
  <si>
    <t>刷基层处理剂一遍</t>
  </si>
  <si>
    <t>1.找平层厚度、砂浆配合比：基层处理剂
2.素水泥浆遍数：一遍
3.其他：满足设计、相关图集、标准、技术规范及施工验收规范要求</t>
  </si>
  <si>
    <t>包含刷涂、养护、测试</t>
  </si>
  <si>
    <t>49.68</t>
  </si>
  <si>
    <t>1.8厚聚氨酯防水涂料刷两遍</t>
  </si>
  <si>
    <t>1.防水膜品种：1.8厚聚氨酯防水涂料
2.涂膜厚度、遍数：两遍
3.其他：满足设计、相关图集、标准、技术规范及施工验收规范要求</t>
  </si>
  <si>
    <t>15</t>
  </si>
  <si>
    <t>C35P8混凝土顶板</t>
  </si>
  <si>
    <t>1.混凝土强度等级：C35P8商品混凝土
2.其他：满足设计、相关图集、标准、技术规范及施工验收规范要求</t>
  </si>
  <si>
    <t>1.混凝土制作、运输、浇筑、养护，混凝土种类综合考虑
2.满足设计图纸要求及相关规范、技术要求的一切工作</t>
  </si>
  <si>
    <t>3.16</t>
  </si>
  <si>
    <t>C35P8混凝土检修孔</t>
  </si>
  <si>
    <t>2.39</t>
  </si>
  <si>
    <t>C20混凝土井圈</t>
  </si>
  <si>
    <t>1.混凝土强度等级：C20商品混凝土
2.其他：满足设计、相关图集、标准、技术规范及施工验收规范要求</t>
  </si>
  <si>
    <t>0.09</t>
  </si>
  <si>
    <t>D1000井盖</t>
  </si>
  <si>
    <t>1.盖板材质、规格：D1000井盖，材质详设计
2.其他：满足设计、相关图集、标准、技术规范及施工验收规范要求</t>
  </si>
  <si>
    <t>3</t>
  </si>
  <si>
    <t>检修爬梯</t>
  </si>
  <si>
    <t>1.材质、规格：详设计
2.其他：满足设计、相关图集、标准、技术规范及施工验收规范要求</t>
  </si>
  <si>
    <t>包含检修爬梯采购、制作、安装等</t>
  </si>
  <si>
    <t>13</t>
  </si>
  <si>
    <t>道路工程</t>
  </si>
  <si>
    <t>级配碎石</t>
  </si>
  <si>
    <t>1.石料规格:级配碎石，K≥96%
2.厚度:15cm</t>
  </si>
  <si>
    <t>包含碎石运输、制作、养护</t>
  </si>
  <si>
    <t>水泥稳定碎(砾）石</t>
  </si>
  <si>
    <t>1.水泥含量:5.5%,K≥98%
2.石料规格:符合设计及规范要求
3.厚度:32CM</t>
  </si>
  <si>
    <t>C30混凝土路面</t>
  </si>
  <si>
    <t>1.混凝土强度等级:C30商品砼
2.厚度:24cm
3.嵌缝材料:沥青浸渍软木板</t>
  </si>
  <si>
    <t>1.场地路面开挖及恢复（综合考虑土质、深度、开挖方式）、回填、外运、运距综合考虑
2.场地平整、排除地下障碍物、工作面内排水
3.满足设计图纸要求及相关规范、技术要求的一切内容
4.混凝土制作、运输、浇筑、养护，</t>
  </si>
  <si>
    <t>路面加强钢筋</t>
  </si>
  <si>
    <t>1.路面加强钢筋制作、安装
2.材料规格:详设计</t>
  </si>
  <si>
    <t>路面变形缝</t>
  </si>
  <si>
    <t>1.内容:路面锯缝、油膏嵌缝
2.材料品种、规格:沥青橡胶油膏
3.工艺要求:按设计及规范要求</t>
  </si>
  <si>
    <t>变形缝切割、制作、路面清理、养护等</t>
  </si>
  <si>
    <t>整形碾压</t>
  </si>
  <si>
    <t>1.部位:车行道
2.范围:车行道
3.其他：满足设计、相关图集、标准、技术规范及施工验收规范要求</t>
  </si>
  <si>
    <t>碾压至符合图纸设计规范要求</t>
  </si>
  <si>
    <t>4707.5</t>
  </si>
  <si>
    <t>10cmC30水泥混凝土路面</t>
  </si>
  <si>
    <t>1.混凝土种类：C30水泥混凝土路面
2.石料粒径:满足有关规范要求
3.掺和料:满足有关规范要求
4.厚度：10cm
5.路面刻纹、接缝均包含在综合单价中
6.其他：满足设计、相关图集、标准、技术规范及施工验收规范要求</t>
  </si>
  <si>
    <t>1000.5</t>
  </si>
  <si>
    <t>18cm水泥稳定碎石基层</t>
  </si>
  <si>
    <t>1.水泥含量:详设计
2.石料规格:综合 
3.厚度:18cm
4.密实度：满足设计及施工验收规范要求
5.运距：综合考虑,包含在综合单价中
6.其他：满足设计、相关图集、标准、技术规范及施工验收规范要求</t>
  </si>
  <si>
    <t>22cmC30水泥混凝土路面</t>
  </si>
  <si>
    <t>1.混凝土种类：C30水泥混凝土路面
2.石料粒径:满足有关规范要求
3.掺和料:满足有关规范要求
4.厚度：22cm
5.路面刻纹、接缝均包含在综合单价中
6.其他：满足设计、相关图集、标准、技术规范及施工验收规范要求</t>
  </si>
  <si>
    <t>现浇构件钢筋HRB400 直径φ≤10</t>
  </si>
  <si>
    <t>1.钢筋种类、规格：HRB400 直径φ≤10
2.钢筋的除锈、连接方式、搭接综合考虑，费用包括在综合单价内
3.钢筋连接方式无论采用绑扎、焊接、机械连接、套筒连接等按规范要求实施，其费用包括在综合单价中
4.综合考虑埋设的方式,无论采用预留或其他方式施工，其所有费用均包括在所报综合单价中不再另行计取
5.弧形构件钢筋综合考虑，进入综合单价中
6.其他：满足设计、相关图集、标准、技术规范及施工验收规范要求</t>
  </si>
  <si>
    <t>18.595</t>
  </si>
  <si>
    <t>环氧树脂止滑地坪漆（表面橘皮处理）</t>
  </si>
  <si>
    <t>1.面漆材料种类、厚度：环氧树脂止滑地坪漆（表面橘皮处理）
2.其他：满足设计、相关图集、标准、技术规范及施工验收规范要求</t>
  </si>
  <si>
    <t>含面层处理</t>
  </si>
  <si>
    <t>189.8</t>
  </si>
  <si>
    <t>交通工程</t>
  </si>
  <si>
    <t>C25标志牌基础</t>
  </si>
  <si>
    <t>1.混凝土强度等级:C25商品砼</t>
  </si>
  <si>
    <t>导向箭头</t>
  </si>
  <si>
    <t>1.材料品种:热熔涂料
2.类型:详设计
3.规格尺寸:详设计</t>
  </si>
  <si>
    <t>箭头设计、制作、安装等</t>
  </si>
  <si>
    <t>路面标线</t>
  </si>
  <si>
    <t>1.材料品种:热熔涂料
2.工艺:详设计
3.线型:详设计</t>
  </si>
  <si>
    <t>标线设计、制作、安装等</t>
  </si>
  <si>
    <t>1.2*2.0m指示标志牌</t>
  </si>
  <si>
    <t>1.交通标志板：1.2*2.0m指示标志牌
2.立柱：^89*4.0*5150钢管立柱，Q235B
3.标志版面：1.2*2.0m指示标志牌
4.反光膜：满足有关规范要求，字的大小、图案及字数综合考虑
5.含安装所有配件
6.其他：满足设计、相关图集、标准、技术规范及施工验收规范要求</t>
  </si>
  <si>
    <t>标志牌制作、安装等一切相关内容</t>
  </si>
  <si>
    <t>块</t>
  </si>
  <si>
    <t>90*77.9cm正三角形反光标志牌</t>
  </si>
  <si>
    <t>1.交通标志板：90*77.9Cm三角形反光标志牌
2.立柱：φ79*3.5*4500钢管立柱，Q235B
3.标志版面：90*77.9cm正三角形反光标志牌
4.反光膜：满足有关规范要求，字的大小、图案及字数综合考虑
5.含安装所有配件
6.其他：满足设计、相关图集、标准、技术规范及施工验收规范要求</t>
  </si>
  <si>
    <t>防撞护栏</t>
  </si>
  <si>
    <t>1.类型:波形防撞护栏
2.规格、型号:Gr-A-4E型
3.材料品种:钢制波形防撞护栏</t>
  </si>
  <si>
    <t>车档</t>
  </si>
  <si>
    <t>1.材料品种：SC50热镀锌钢管（壁厚3mm），3m黄黑相间反光漆
2.其他：满足设计、相关图集、标准、技术规范及施工验收规范要求</t>
  </si>
  <si>
    <t>车挡制作、安装等一切相关内容</t>
  </si>
  <si>
    <t>给排水部分</t>
  </si>
  <si>
    <t>给水管 PPR DN32</t>
  </si>
  <si>
    <t>1.名称:给水管
2.材质及规格:PPR DN32
3.连接形式:详设计
4.管道检验及试验要求:符合设计及规范要求</t>
  </si>
  <si>
    <t>给水管 PPR DN50</t>
  </si>
  <si>
    <t>1.名称:给水管
2.材质及规格:PPR DN50
3.连接形式:详设计
4.管道检验及试验要求:符合设计及规范要求</t>
  </si>
  <si>
    <t>给水管 PPR DN100</t>
  </si>
  <si>
    <t>1.名称:给水管
2.材质及规格:PPR DN100
3.连接形式:详设计
4.管道检验及试验要求:符合设计及规范要求</t>
  </si>
  <si>
    <t>排水管 PVC-U DN150</t>
  </si>
  <si>
    <t>1.名称:排水管
2.材质及规格: PVC-U DN150
3.连接形式:详设计
4.管道检验及试验要求:符合设计及规范要求</t>
  </si>
  <si>
    <t>截止阀 DN32</t>
  </si>
  <si>
    <t>1.种类:截止阀
2.材质及规格: DN32
3.试验要求:符合规范及设计要求</t>
  </si>
  <si>
    <t>阀门采购、运输、安装等相关内容</t>
  </si>
  <si>
    <t>消火栓</t>
  </si>
  <si>
    <t>1.名称:室外消火栓
2.安装部位、方式:室外
3.图集:13S121-15</t>
  </si>
  <si>
    <t>包含消火栓制作相关的一切工作</t>
  </si>
  <si>
    <t>水表井</t>
  </si>
  <si>
    <t>1.名称:水表井
2.砌筑材料品种、规格、强度等级:MU7.5砖</t>
  </si>
  <si>
    <t>水表井制作、安装、养护</t>
  </si>
  <si>
    <t>其它</t>
  </si>
  <si>
    <t>C25钢筋砼排水沟</t>
  </si>
  <si>
    <t>1.断面尺寸:400*500mm
2.基础、垫层：材料品种、厚度:100mmC15混凝土垫层
3.沟身材料:C25钢筋混凝土
4.钢筋型号:详设计
5.够内壁防护材料:20mm厚1：2水泥砂浆内掺3%防水剂
6.盖板材质、规格:重型铸铁雨水箅
7.工作内容:满足设计要求的所有工作内容</t>
  </si>
  <si>
    <t>排水沟制作、安装、养护等，包含所有主材辅材费用</t>
  </si>
  <si>
    <t>砖砌排水沟</t>
  </si>
  <si>
    <t>1.断面尺寸:400*500mm
2.基础、垫层：材料品种、厚度:100mmC10混凝土垫层
3.沟身材料:M5水泥砂浆，MU7.5页岩砖
4.沟内壁防护材料:20mm厚1：3水泥砂浆
5.盖板材质、规格:普通铸铁雨水箅
6.工作内容:满足设计要求的所有工作内容</t>
  </si>
  <si>
    <t>玻璃钢成品化粪池</t>
  </si>
  <si>
    <t>1.材质:玻璃钢化粪池
2.型号、规格:有效容积16m³，YJBH-6-H,具体参数详图集14SS706
3.工作内容:满足设计要求的所有工作内容</t>
  </si>
  <si>
    <t>安按图纸要求制作、包含相关材料及人工</t>
  </si>
  <si>
    <t>成品卫生间（四坑位）</t>
  </si>
  <si>
    <t>1.构筑物类型:可移动式成品卫生间
2.规格:4坑位</t>
  </si>
  <si>
    <t>采购、运输、制作、安装等相关工作</t>
  </si>
  <si>
    <t>场地进出口开口专项费</t>
  </si>
  <si>
    <t>包含场地进出口开口的所有费用</t>
  </si>
  <si>
    <t>方案设计、开口施工、含机具、材料及人工费用</t>
  </si>
  <si>
    <t>自来水专项费用</t>
  </si>
  <si>
    <t>自来水专项费用：包含自来水表前表后的所有费用，该费用为暂定，最终以合同签订为准</t>
  </si>
  <si>
    <t>含管材采购、搬运、敷设、路径开挖、回填、场地恢复、水管连接等</t>
  </si>
  <si>
    <t>充电终端基础600*400*300</t>
  </si>
  <si>
    <t>1.混凝土种类:商混
2.混凝土强度等级:C30</t>
  </si>
  <si>
    <t>工程直接费小计</t>
  </si>
  <si>
    <t>一、</t>
  </si>
  <si>
    <t>工程直接费</t>
  </si>
  <si>
    <t>工程量清单直接费小计自动带入，投标人不用填写；</t>
  </si>
  <si>
    <t>/</t>
  </si>
  <si>
    <t>二、</t>
  </si>
  <si>
    <t>低压工程其它费用</t>
  </si>
  <si>
    <t>（1）+（2）+（3）+（4）+（5）</t>
  </si>
  <si>
    <t>其中1：</t>
  </si>
  <si>
    <t>低压工程设计费</t>
  </si>
  <si>
    <t>按供电答复函要求委托符合供应局要求的设计院进行低压工程施工图设计；</t>
  </si>
  <si>
    <t>三、</t>
  </si>
  <si>
    <t>安全文明施工费</t>
  </si>
  <si>
    <t>招标人固定费率，投标人不得更改；现场安全文明施工设（措）施费、施工人员及工程安全保险等</t>
  </si>
  <si>
    <t>四、</t>
  </si>
  <si>
    <t>企业管理费</t>
  </si>
  <si>
    <t>招标人固定费率，投标人不得更改；</t>
  </si>
  <si>
    <t>五、</t>
  </si>
  <si>
    <t>利润</t>
  </si>
  <si>
    <t>六、</t>
  </si>
  <si>
    <t>税金</t>
  </si>
  <si>
    <t>七、</t>
  </si>
  <si>
    <t>工程标准清单总价（含税）</t>
  </si>
  <si>
    <t>一+二+三+四+五+六</t>
  </si>
  <si>
    <t>时代骐骥重卡换电站基建及电力工程工程量清单(高压工程）</t>
  </si>
  <si>
    <t>工作内容及相关说明</t>
  </si>
  <si>
    <t>单位</t>
  </si>
  <si>
    <t>数量</t>
  </si>
  <si>
    <t>人机费</t>
  </si>
  <si>
    <t>小计（元）</t>
  </si>
  <si>
    <t>高压部分</t>
  </si>
  <si>
    <t>10kV箱式变电站（主材）及安装</t>
  </si>
  <si>
    <r>
      <rPr>
        <sz val="10"/>
        <color theme="1"/>
        <rFont val="微软雅黑"/>
        <charset val="134"/>
      </rPr>
      <t>总容量</t>
    </r>
    <r>
      <rPr>
        <u/>
        <sz val="10"/>
        <color theme="1"/>
        <rFont val="微软雅黑"/>
        <charset val="134"/>
      </rPr>
      <t>2500</t>
    </r>
    <r>
      <rPr>
        <sz val="10"/>
        <color theme="1"/>
        <rFont val="微软雅黑"/>
        <charset val="134"/>
      </rPr>
      <t>KVA（根据变压器型号具体配置）</t>
    </r>
  </si>
  <si>
    <t>含电气试验、配SVG或有源滤波动态补偿装置，总容量根据换电站数量调整、含设备运输、安装、调试、出具相关型式试验报告、开关标签标识、电表标签标识、电缆标签标识、防火封堵</t>
  </si>
  <si>
    <r>
      <rPr>
        <sz val="10"/>
        <color theme="1"/>
        <rFont val="微软雅黑"/>
        <charset val="134"/>
      </rPr>
      <t>总容量</t>
    </r>
    <r>
      <rPr>
        <u/>
        <sz val="10"/>
        <color theme="1"/>
        <rFont val="微软雅黑"/>
        <charset val="134"/>
      </rPr>
      <t>2000</t>
    </r>
    <r>
      <rPr>
        <sz val="10"/>
        <color theme="1"/>
        <rFont val="微软雅黑"/>
        <charset val="134"/>
      </rPr>
      <t>KVA（根据变压器型号具体配置）</t>
    </r>
  </si>
  <si>
    <r>
      <rPr>
        <sz val="10"/>
        <color theme="1"/>
        <rFont val="微软雅黑"/>
        <charset val="134"/>
      </rPr>
      <t>总容量</t>
    </r>
    <r>
      <rPr>
        <u/>
        <sz val="10"/>
        <color theme="1"/>
        <rFont val="微软雅黑"/>
        <charset val="134"/>
      </rPr>
      <t>1600</t>
    </r>
    <r>
      <rPr>
        <sz val="10"/>
        <color theme="1"/>
        <rFont val="微软雅黑"/>
        <charset val="134"/>
      </rPr>
      <t>KVA（根据变压器型号具体配置）</t>
    </r>
  </si>
  <si>
    <r>
      <rPr>
        <sz val="10"/>
        <color theme="1"/>
        <rFont val="微软雅黑"/>
        <charset val="134"/>
      </rPr>
      <t>总容量</t>
    </r>
    <r>
      <rPr>
        <u/>
        <sz val="10"/>
        <color theme="1"/>
        <rFont val="微软雅黑"/>
        <charset val="134"/>
      </rPr>
      <t>1250</t>
    </r>
    <r>
      <rPr>
        <sz val="10"/>
        <color theme="1"/>
        <rFont val="微软雅黑"/>
        <charset val="134"/>
      </rPr>
      <t>KVA（根据变压器型号具体配置）</t>
    </r>
  </si>
  <si>
    <r>
      <rPr>
        <sz val="10"/>
        <color theme="1"/>
        <rFont val="微软雅黑"/>
        <charset val="134"/>
      </rPr>
      <t>总容量</t>
    </r>
    <r>
      <rPr>
        <u/>
        <sz val="10"/>
        <color theme="1"/>
        <rFont val="微软雅黑"/>
        <charset val="134"/>
      </rPr>
      <t>1000KVA（根据变压器型号具体配置）</t>
    </r>
  </si>
  <si>
    <r>
      <rPr>
        <sz val="10"/>
        <color theme="1"/>
        <rFont val="微软雅黑"/>
        <charset val="134"/>
      </rPr>
      <t>总容量</t>
    </r>
    <r>
      <rPr>
        <u/>
        <sz val="10"/>
        <color theme="1"/>
        <rFont val="微软雅黑"/>
        <charset val="134"/>
      </rPr>
      <t>800</t>
    </r>
    <r>
      <rPr>
        <sz val="10"/>
        <color theme="1"/>
        <rFont val="微软雅黑"/>
        <charset val="134"/>
      </rPr>
      <t>KVA（根据变压器型号具体配置）</t>
    </r>
  </si>
  <si>
    <t>箱式变电站基础</t>
  </si>
  <si>
    <t>基础尺寸约8m*2.5m*1.5m</t>
  </si>
  <si>
    <t>具体尺寸、数量根据设备配置为准。设备超过2座配置，基础单价可适当下调。含出线电缆井、接地母线制作、接地调试、土方开挖、土方回填、余方弃置、施工围挡、警示标识张贴</t>
  </si>
  <si>
    <t>环网柜、箱变围护栏杆</t>
  </si>
  <si>
    <t>高1.8m，锌钢材质</t>
  </si>
  <si>
    <t>工程量按照围栏外围周长计算（长+宽）*2
1.制作放线、划线、截料、平直、钻孔、拼装、焊接、成品矫正、抛光处理、除锈涂防锈漆及成品堆放。</t>
  </si>
  <si>
    <t>10KV环网柜</t>
  </si>
  <si>
    <t>一进N出</t>
  </si>
  <si>
    <t>含环网柜试验、出线回路数量根据变压器数量调整、含设备运输、安装、调试、出具相关型式试验报告、开关标签标识、电表标签标识、电缆标签标识、防火封堵</t>
  </si>
  <si>
    <t>10KV环网柜基础</t>
  </si>
  <si>
    <t>基础尺寸约5m*2.0m*1.5m</t>
  </si>
  <si>
    <t>含基础土方开挖、回填、余方弃置、基础制作、接地装置制作等相关内容</t>
  </si>
  <si>
    <t>高压成套配电柜</t>
  </si>
  <si>
    <t>(1)规格:800×1500×2300
(2)名称:高压柜
(3)型号:10kV 进线柜 
(4)基础型钢形式、规格:按图纸</t>
  </si>
  <si>
    <t>含电气试验、含设备运输、安装、调试、出具相关型式试验报告、标签标识、防火封堵</t>
  </si>
  <si>
    <t>(1)规格:800×1500×2300
(2)名称:高压柜
(3)型号:10kV 计量柜 
(4)基础型钢形式、规格:按图纸</t>
  </si>
  <si>
    <t>(1)规格:800×1500×2300
(2)名称:高压柜
(3)型号:10kV PT柜 
(4)基础型钢形式、规格:按图纸</t>
  </si>
  <si>
    <t>(1)规格:800×1500×2300
(2)名称:高压柜
(3)型号:10kV馈线柜 
(4)基础型钢形式、规格:按图纸</t>
  </si>
  <si>
    <t>低压开关柜(屏)</t>
  </si>
  <si>
    <t>(1)规格:1000×1200×2200
(2)名称:低压柜
(3)型号:0.4kV 低压进线柜 
(4)基础型钢形式、规格:按图纸
(5)小母线材质、规格:含母排（规格详图纸）</t>
  </si>
  <si>
    <t>(1)规格:1000×1200×2200
(2)名称:低压柜
(3)型号:0.4kV 低压补偿柜 
(4)基础型钢形式、规格:按图纸
(5)小母线材质、规格:含母排（规格详图纸）</t>
  </si>
  <si>
    <t>(1)规格:800×1200×2200
(2)名称:低压柜
(3)型号:0.4kV 低压馈线柜 
(4)基础型钢形式、规格:按图纸
(5)小母线材质、规格:含母排（规格详图纸）</t>
  </si>
  <si>
    <t>控制屏</t>
  </si>
  <si>
    <t>(1)名称:直流屏 (ZLP) 
(2)型号:40AH/DC220V
(3)基础型钢形式、规格:按图纸</t>
  </si>
  <si>
    <t>(1)名称:能耗监控屏 (NHP)</t>
  </si>
  <si>
    <t>干式变压器</t>
  </si>
  <si>
    <t>(1)名称:变压器
(2)型号:TM1
(3)容量(kV·A):SCB14-2500/10  10±P2×2.5%/0.4kV Uk=6.0% D.Yn11(带阻尼弹簧减振器)
(4)基础型钢形式、规格:按图纸</t>
  </si>
  <si>
    <t>含电力报装、电气试验、配SVG或有源滤波动态补偿装置，总容量根据换电站数量调整、含设备运输、安装、调试、出具相关型式试验报告、标签标识、防火封堵</t>
  </si>
  <si>
    <t>(1)名称:变压器
(2)型号:TM2
(3)容量(kV·A):SCB14-2000/10  10±P2×2.5%/0.4kV Uk=6.0% D.Yn11(带阻尼弹簧减振器)
(4)基础型钢形式、规格:按图纸</t>
  </si>
  <si>
    <t>含电气试验、配SVG或有源滤波动态补偿装置，总容量根据换电站数量调整、含设备运输、安装、调试、出具相关型式试验报告、标签标识、防火封堵</t>
  </si>
  <si>
    <t>电能质量报告</t>
  </si>
  <si>
    <t>(1)电能质量报告</t>
  </si>
  <si>
    <t>符合当地相关部门要求</t>
  </si>
  <si>
    <t>10KV配电房新建</t>
  </si>
  <si>
    <t>含电缆沟、环氧地坪、室内照明、防水、防雷接地、空调、安健环、运维准备等</t>
  </si>
  <si>
    <t>配电房面积及配置根据设备配置调整</t>
  </si>
  <si>
    <t>高压外线架空线路施工</t>
  </si>
  <si>
    <r>
      <rPr>
        <sz val="10"/>
        <color theme="1"/>
        <rFont val="微软雅黑"/>
        <charset val="134"/>
      </rPr>
      <t>3×10KV JKLYJ-8.7/15-</t>
    </r>
    <r>
      <rPr>
        <u/>
        <sz val="10"/>
        <color theme="1"/>
        <rFont val="微软雅黑"/>
        <charset val="134"/>
      </rPr>
      <t xml:space="preserve">185 </t>
    </r>
  </si>
  <si>
    <t>线径满足当地供电公司设计要求,根据场站实际工程量调整工程量清单，含电杆及杆上金具及设备</t>
  </si>
  <si>
    <t>电杆终端</t>
  </si>
  <si>
    <t>含混凝土电杆、线夹、避雷器、隔离开关、断路器等设备</t>
  </si>
  <si>
    <t>型号规格满足当地供电公司设计要求,根据场站实际工程量调整工程量清单</t>
  </si>
  <si>
    <t>高压外线电缆电力通道（开挖埋管）</t>
  </si>
  <si>
    <t>材质：MPP管、含10KV电力排管（ Φ 167双孔）</t>
  </si>
  <si>
    <t>含路面、人行道、绿化带、地下管线等市政相关设施的开挖恢复，根据场站外线实际工程量需调整工程量清单</t>
  </si>
  <si>
    <t>高压外线电缆电力通道（顶管）</t>
  </si>
  <si>
    <t>材质：HDPE管、含10KV电力排管（ Φ 167双孔）</t>
  </si>
  <si>
    <t>混凝土井（直通工作井）</t>
  </si>
  <si>
    <t>(1)混凝土强度等级:C30非泵送商品混凝土
(2)垫层、基础材质及厚度:C15非泵送商品混凝土，100mm厚
(3)防渗、防水要求:工井内壁刷1:2防水水泥砂浆,20厚(掺5%防水剂),外刷热沥青两道
(4)井盖、井圈材质及规格:井盖、井箅可调式球墨铸铁井盖井座 890*500mm两井盖
(5)井盖、井箅安装(安全防坠网)</t>
  </si>
  <si>
    <t>根据场站外线实际工程量需调整工程量清单
如采用砖砌井，则用混凝土井单价×0.65，不再另外定价</t>
  </si>
  <si>
    <t>混凝土井（转角工作井）</t>
  </si>
  <si>
    <t>混凝土井（三通工作井）</t>
  </si>
  <si>
    <t>高压铜芯电缆（主材），施放</t>
  </si>
  <si>
    <r>
      <rPr>
        <sz val="10"/>
        <color theme="1"/>
        <rFont val="微软雅黑"/>
        <charset val="134"/>
      </rPr>
      <t>10KV 电缆ZCYJV22-8.7/15-3X</t>
    </r>
    <r>
      <rPr>
        <u/>
        <sz val="10"/>
        <color theme="1"/>
        <rFont val="微软雅黑"/>
        <charset val="134"/>
      </rPr>
      <t xml:space="preserve">120 </t>
    </r>
  </si>
  <si>
    <t>含电缆试验、线径满足当地供电公司设计要求,根据场站实际工程量调整工程量清单</t>
  </si>
  <si>
    <t>高压铜芯电缆中间头制作安装</t>
  </si>
  <si>
    <r>
      <rPr>
        <sz val="10"/>
        <color theme="1"/>
        <rFont val="微软雅黑"/>
        <charset val="134"/>
      </rPr>
      <t>冷缩式、3X</t>
    </r>
    <r>
      <rPr>
        <u/>
        <sz val="10"/>
        <color theme="1"/>
        <rFont val="微软雅黑"/>
        <charset val="134"/>
      </rPr>
      <t xml:space="preserve">120 </t>
    </r>
  </si>
  <si>
    <t>含震荡波等电缆头调试，满足当地供电公司设计要求,根据场站实际工程量调整工程量清单</t>
  </si>
  <si>
    <t>高压铜芯电缆终端头制作安装</t>
  </si>
  <si>
    <t>含电缆头调试，满足当地供电公司设计要求,根据场站实际工程量调整工程量清单</t>
  </si>
  <si>
    <r>
      <rPr>
        <sz val="10"/>
        <color theme="1"/>
        <rFont val="微软雅黑"/>
        <charset val="134"/>
      </rPr>
      <t>10KV 电缆ZCYJV22-8.7/15-3X</t>
    </r>
    <r>
      <rPr>
        <u/>
        <sz val="10"/>
        <color theme="1"/>
        <rFont val="微软雅黑"/>
        <charset val="134"/>
      </rPr>
      <t xml:space="preserve">185  </t>
    </r>
  </si>
  <si>
    <r>
      <rPr>
        <sz val="10"/>
        <color theme="1"/>
        <rFont val="微软雅黑"/>
        <charset val="134"/>
      </rPr>
      <t>冷缩式、3X</t>
    </r>
    <r>
      <rPr>
        <u/>
        <sz val="10"/>
        <color theme="1"/>
        <rFont val="微软雅黑"/>
        <charset val="134"/>
      </rPr>
      <t xml:space="preserve">185  </t>
    </r>
  </si>
  <si>
    <r>
      <rPr>
        <sz val="10"/>
        <color theme="1"/>
        <rFont val="微软雅黑"/>
        <charset val="134"/>
      </rPr>
      <t>10KV 电缆ZCYJV22-8.7/15-3X</t>
    </r>
    <r>
      <rPr>
        <u/>
        <sz val="10"/>
        <color theme="1"/>
        <rFont val="微软雅黑"/>
        <charset val="134"/>
      </rPr>
      <t xml:space="preserve">240  </t>
    </r>
  </si>
  <si>
    <r>
      <rPr>
        <sz val="10"/>
        <color theme="1"/>
        <rFont val="微软雅黑"/>
        <charset val="134"/>
      </rPr>
      <t>冷缩式、3X</t>
    </r>
    <r>
      <rPr>
        <u/>
        <sz val="10"/>
        <color theme="1"/>
        <rFont val="微软雅黑"/>
        <charset val="134"/>
      </rPr>
      <t>240</t>
    </r>
  </si>
  <si>
    <t>满足当地供电公司设计要求,根据场站实际工程量调整工程量清单</t>
  </si>
  <si>
    <r>
      <rPr>
        <sz val="10"/>
        <color theme="1"/>
        <rFont val="微软雅黑"/>
        <charset val="134"/>
      </rPr>
      <t>10KV 电缆ZCYJV22-8.7/15-3X</t>
    </r>
    <r>
      <rPr>
        <u/>
        <sz val="10"/>
        <color theme="1"/>
        <rFont val="微软雅黑"/>
        <charset val="134"/>
      </rPr>
      <t xml:space="preserve">300  </t>
    </r>
  </si>
  <si>
    <t xml:space="preserve">冷缩式、3X300  </t>
  </si>
  <si>
    <t>其中2：</t>
  </si>
  <si>
    <t>高压工程监理费</t>
  </si>
  <si>
    <t>按当地供电局要求委托符合供电局要求第三方监理公司进行高压工程监理；</t>
  </si>
  <si>
    <t>其中3：</t>
  </si>
  <si>
    <t>高压供电报批报建费</t>
  </si>
  <si>
    <t>协调工程所在地供电局对项目报批报建；含流程资料费、协调供电局对高压工程验收送电，包括高压箱变标准化配置、模拟图版配置等；</t>
  </si>
  <si>
    <t>其中4：</t>
  </si>
  <si>
    <t>高压供电协调费</t>
  </si>
  <si>
    <t>协调当地供电、市政、城管、街道、园林、城管、燃气、自来水部门高压外线施工</t>
  </si>
</sst>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23" formatCode="\$#,##0_);\(\$#,##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
    <numFmt numFmtId="179" formatCode="\¥#,##0.00;\¥\-#,##0.00"/>
    <numFmt numFmtId="180" formatCode="0_ "/>
    <numFmt numFmtId="181" formatCode="0.000"/>
  </numFmts>
  <fonts count="67">
    <font>
      <sz val="10"/>
      <color indexed="8"/>
      <name val="宋体"/>
      <charset val="134"/>
    </font>
    <font>
      <sz val="9"/>
      <color theme="1"/>
      <name val="微软雅黑"/>
      <charset val="134"/>
    </font>
    <font>
      <sz val="12"/>
      <color theme="1"/>
      <name val="微软雅黑"/>
      <charset val="134"/>
    </font>
    <font>
      <sz val="10"/>
      <color theme="1"/>
      <name val="微软雅黑"/>
      <charset val="134"/>
    </font>
    <font>
      <sz val="10"/>
      <color rgb="FFFF0000"/>
      <name val="微软雅黑"/>
      <charset val="134"/>
    </font>
    <font>
      <b/>
      <sz val="10"/>
      <color theme="1"/>
      <name val="微软雅黑"/>
      <charset val="134"/>
    </font>
    <font>
      <sz val="9"/>
      <name val="微软雅黑"/>
      <charset val="134"/>
    </font>
    <font>
      <sz val="22"/>
      <name val="微软雅黑"/>
      <charset val="134"/>
    </font>
    <font>
      <sz val="26"/>
      <color theme="1"/>
      <name val="微软雅黑"/>
      <charset val="134"/>
    </font>
    <font>
      <sz val="26"/>
      <name val="微软雅黑"/>
      <charset val="134"/>
    </font>
    <font>
      <b/>
      <sz val="12"/>
      <name val="微软雅黑"/>
      <charset val="134"/>
    </font>
    <font>
      <sz val="10"/>
      <name val="微软雅黑"/>
      <charset val="134"/>
    </font>
    <font>
      <b/>
      <sz val="10"/>
      <name val="微软雅黑"/>
      <charset val="134"/>
    </font>
    <font>
      <b/>
      <sz val="11"/>
      <name val="微软雅黑"/>
      <charset val="134"/>
    </font>
    <font>
      <sz val="11"/>
      <name val="微软雅黑"/>
      <charset val="134"/>
    </font>
    <font>
      <sz val="11"/>
      <color theme="1"/>
      <name val="微软雅黑"/>
      <charset val="134"/>
    </font>
    <font>
      <sz val="10"/>
      <name val="宋体"/>
      <charset val="134"/>
    </font>
    <font>
      <b/>
      <sz val="10"/>
      <color indexed="8"/>
      <name val="宋体"/>
      <charset val="134"/>
    </font>
    <font>
      <sz val="10"/>
      <color indexed="8"/>
      <name val="宋体"/>
      <charset val="134"/>
      <scheme val="minor"/>
    </font>
    <font>
      <b/>
      <sz val="16"/>
      <name val="宋体"/>
      <charset val="134"/>
    </font>
    <font>
      <b/>
      <sz val="10"/>
      <name val="宋体"/>
      <charset val="134"/>
      <scheme val="minor"/>
    </font>
    <font>
      <b/>
      <sz val="10"/>
      <name val="宋体"/>
      <charset val="134"/>
    </font>
    <font>
      <b/>
      <sz val="10"/>
      <color indexed="8"/>
      <name val="宋体"/>
      <charset val="134"/>
      <scheme val="minor"/>
    </font>
    <font>
      <b/>
      <sz val="10"/>
      <color rgb="FF000000"/>
      <name val="宋体"/>
      <charset val="134"/>
    </font>
    <font>
      <sz val="10"/>
      <name val="宋体"/>
      <charset val="134"/>
      <scheme val="minor"/>
    </font>
    <font>
      <sz val="10"/>
      <color rgb="FF000000"/>
      <name val="宋体"/>
      <charset val="134"/>
    </font>
    <font>
      <sz val="10"/>
      <color indexed="0"/>
      <name val="宋体"/>
      <charset val="134"/>
    </font>
    <font>
      <sz val="10"/>
      <color theme="1"/>
      <name val="宋体"/>
      <charset val="134"/>
    </font>
    <font>
      <sz val="9"/>
      <color rgb="FFFF0000"/>
      <name val="微软雅黑"/>
      <charset val="134"/>
    </font>
    <font>
      <sz val="10"/>
      <color rgb="FFFF0000"/>
      <name val="宋体"/>
      <charset val="134"/>
    </font>
    <font>
      <sz val="10"/>
      <color indexed="0"/>
      <name val="宋体"/>
      <charset val="134"/>
      <scheme val="minor"/>
    </font>
    <font>
      <b/>
      <sz val="10"/>
      <color theme="1"/>
      <name val="宋体"/>
      <charset val="134"/>
    </font>
    <font>
      <b/>
      <sz val="10"/>
      <color theme="1"/>
      <name val="宋体"/>
      <charset val="134"/>
      <scheme val="minor"/>
    </font>
    <font>
      <b/>
      <sz val="10"/>
      <name val="微软雅黑 Light"/>
      <charset val="134"/>
    </font>
    <font>
      <sz val="10"/>
      <name val="微软雅黑 Light"/>
      <charset val="134"/>
    </font>
    <font>
      <sz val="10"/>
      <color theme="1"/>
      <name val="微软雅黑 Light"/>
      <charset val="134"/>
    </font>
    <font>
      <b/>
      <sz val="20"/>
      <color indexed="8"/>
      <name val="微软雅黑"/>
      <charset val="134"/>
    </font>
    <font>
      <sz val="11"/>
      <color indexed="8"/>
      <name val="微软雅黑"/>
      <charset val="134"/>
    </font>
    <font>
      <sz val="11"/>
      <color rgb="FF000000"/>
      <name val="微软雅黑"/>
      <charset val="134"/>
    </font>
    <font>
      <sz val="11"/>
      <name val="等线"/>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sz val="10"/>
      <name val="Arial"/>
      <charset val="134"/>
    </font>
    <font>
      <sz val="11"/>
      <color indexed="8"/>
      <name val="宋体"/>
      <charset val="134"/>
      <scheme val="minor"/>
    </font>
    <font>
      <sz val="9"/>
      <name val="宋体"/>
      <charset val="134"/>
    </font>
    <font>
      <u/>
      <sz val="10"/>
      <color theme="1"/>
      <name val="微软雅黑"/>
      <charset val="134"/>
    </font>
    <font>
      <sz val="11"/>
      <color rgb="FF000000"/>
      <name val="宋体"/>
      <charset val="134"/>
    </font>
  </fonts>
  <fills count="37">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rgb="FF00B0F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9"/>
        <bgColor indexed="8"/>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auto="1"/>
      </left>
      <right style="thin">
        <color indexed="8"/>
      </right>
      <top style="thin">
        <color auto="1"/>
      </top>
      <bottom style="thin">
        <color indexed="8"/>
      </bottom>
      <diagonal/>
    </border>
  </borders>
  <cellStyleXfs count="70">
    <xf numFmtId="0" fontId="0" fillId="0" borderId="0"/>
    <xf numFmtId="43" fontId="0" fillId="0" borderId="0" applyFont="0" applyFill="0" applyBorder="0" applyAlignment="0" applyProtection="0">
      <alignment vertical="center"/>
    </xf>
    <xf numFmtId="44" fontId="40" fillId="0" borderId="0" applyFont="0" applyFill="0" applyBorder="0" applyAlignment="0" applyProtection="0">
      <alignment vertical="center"/>
    </xf>
    <xf numFmtId="9" fontId="40" fillId="0" borderId="0" applyFont="0" applyFill="0" applyBorder="0" applyAlignment="0" applyProtection="0">
      <alignment vertical="center"/>
    </xf>
    <xf numFmtId="41" fontId="40" fillId="0" borderId="0" applyFont="0" applyFill="0" applyBorder="0" applyAlignment="0" applyProtection="0">
      <alignment vertical="center"/>
    </xf>
    <xf numFmtId="42" fontId="40" fillId="0" borderId="0" applyFont="0" applyFill="0" applyBorder="0" applyAlignment="0" applyProtection="0">
      <alignment vertical="center"/>
    </xf>
    <xf numFmtId="0" fontId="41"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40" fillId="6" borderId="19" applyNumberFormat="0" applyFon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20" applyNumberFormat="0" applyFill="0" applyAlignment="0" applyProtection="0">
      <alignment vertical="center"/>
    </xf>
    <xf numFmtId="0" fontId="47" fillId="0" borderId="20" applyNumberFormat="0" applyFill="0" applyAlignment="0" applyProtection="0">
      <alignment vertical="center"/>
    </xf>
    <xf numFmtId="0" fontId="48" fillId="0" borderId="21" applyNumberFormat="0" applyFill="0" applyAlignment="0" applyProtection="0">
      <alignment vertical="center"/>
    </xf>
    <xf numFmtId="0" fontId="48" fillId="0" borderId="0" applyNumberFormat="0" applyFill="0" applyBorder="0" applyAlignment="0" applyProtection="0">
      <alignment vertical="center"/>
    </xf>
    <xf numFmtId="0" fontId="49" fillId="7" borderId="22" applyNumberFormat="0" applyAlignment="0" applyProtection="0">
      <alignment vertical="center"/>
    </xf>
    <xf numFmtId="0" fontId="50" fillId="8" borderId="23" applyNumberFormat="0" applyAlignment="0" applyProtection="0">
      <alignment vertical="center"/>
    </xf>
    <xf numFmtId="0" fontId="51" fillId="8" borderId="22" applyNumberFormat="0" applyAlignment="0" applyProtection="0">
      <alignment vertical="center"/>
    </xf>
    <xf numFmtId="0" fontId="52" fillId="9" borderId="24" applyNumberFormat="0" applyAlignment="0" applyProtection="0">
      <alignment vertical="center"/>
    </xf>
    <xf numFmtId="0" fontId="53" fillId="0" borderId="25" applyNumberFormat="0" applyFill="0" applyAlignment="0" applyProtection="0">
      <alignment vertical="center"/>
    </xf>
    <xf numFmtId="0" fontId="54" fillId="0" borderId="26" applyNumberFormat="0" applyFill="0" applyAlignment="0" applyProtection="0">
      <alignment vertical="center"/>
    </xf>
    <xf numFmtId="0" fontId="55" fillId="10" borderId="0" applyNumberFormat="0" applyBorder="0" applyAlignment="0" applyProtection="0">
      <alignment vertical="center"/>
    </xf>
    <xf numFmtId="0" fontId="56" fillId="11" borderId="0" applyNumberFormat="0" applyBorder="0" applyAlignment="0" applyProtection="0">
      <alignment vertical="center"/>
    </xf>
    <xf numFmtId="0" fontId="57" fillId="12" borderId="0" applyNumberFormat="0" applyBorder="0" applyAlignment="0" applyProtection="0">
      <alignment vertical="center"/>
    </xf>
    <xf numFmtId="0" fontId="58" fillId="13" borderId="0" applyNumberFormat="0" applyBorder="0" applyAlignment="0" applyProtection="0">
      <alignment vertical="center"/>
    </xf>
    <xf numFmtId="0" fontId="59" fillId="14" borderId="0" applyNumberFormat="0" applyBorder="0" applyAlignment="0" applyProtection="0">
      <alignment vertical="center"/>
    </xf>
    <xf numFmtId="0" fontId="59" fillId="15" borderId="0" applyNumberFormat="0" applyBorder="0" applyAlignment="0" applyProtection="0">
      <alignment vertical="center"/>
    </xf>
    <xf numFmtId="0" fontId="58" fillId="16" borderId="0" applyNumberFormat="0" applyBorder="0" applyAlignment="0" applyProtection="0">
      <alignment vertical="center"/>
    </xf>
    <xf numFmtId="0" fontId="58" fillId="17" borderId="0" applyNumberFormat="0" applyBorder="0" applyAlignment="0" applyProtection="0">
      <alignment vertical="center"/>
    </xf>
    <xf numFmtId="0" fontId="59" fillId="18" borderId="0" applyNumberFormat="0" applyBorder="0" applyAlignment="0" applyProtection="0">
      <alignment vertical="center"/>
    </xf>
    <xf numFmtId="0" fontId="59" fillId="19" borderId="0" applyNumberFormat="0" applyBorder="0" applyAlignment="0" applyProtection="0">
      <alignment vertical="center"/>
    </xf>
    <xf numFmtId="0" fontId="58" fillId="20" borderId="0" applyNumberFormat="0" applyBorder="0" applyAlignment="0" applyProtection="0">
      <alignment vertical="center"/>
    </xf>
    <xf numFmtId="0" fontId="58" fillId="21" borderId="0" applyNumberFormat="0" applyBorder="0" applyAlignment="0" applyProtection="0">
      <alignment vertical="center"/>
    </xf>
    <xf numFmtId="0" fontId="59" fillId="22" borderId="0" applyNumberFormat="0" applyBorder="0" applyAlignment="0" applyProtection="0">
      <alignment vertical="center"/>
    </xf>
    <xf numFmtId="0" fontId="59" fillId="23" borderId="0" applyNumberFormat="0" applyBorder="0" applyAlignment="0" applyProtection="0">
      <alignment vertical="center"/>
    </xf>
    <xf numFmtId="0" fontId="58" fillId="24" borderId="0" applyNumberFormat="0" applyBorder="0" applyAlignment="0" applyProtection="0">
      <alignment vertical="center"/>
    </xf>
    <xf numFmtId="0" fontId="58" fillId="25" borderId="0" applyNumberFormat="0" applyBorder="0" applyAlignment="0" applyProtection="0">
      <alignment vertical="center"/>
    </xf>
    <xf numFmtId="0" fontId="59" fillId="26" borderId="0" applyNumberFormat="0" applyBorder="0" applyAlignment="0" applyProtection="0">
      <alignment vertical="center"/>
    </xf>
    <xf numFmtId="0" fontId="59" fillId="27" borderId="0" applyNumberFormat="0" applyBorder="0" applyAlignment="0" applyProtection="0">
      <alignment vertical="center"/>
    </xf>
    <xf numFmtId="0" fontId="58" fillId="28" borderId="0" applyNumberFormat="0" applyBorder="0" applyAlignment="0" applyProtection="0">
      <alignment vertical="center"/>
    </xf>
    <xf numFmtId="0" fontId="58" fillId="29" borderId="0" applyNumberFormat="0" applyBorder="0" applyAlignment="0" applyProtection="0">
      <alignment vertical="center"/>
    </xf>
    <xf numFmtId="0" fontId="59" fillId="30" borderId="0" applyNumberFormat="0" applyBorder="0" applyAlignment="0" applyProtection="0">
      <alignment vertical="center"/>
    </xf>
    <xf numFmtId="0" fontId="59" fillId="3" borderId="0" applyNumberFormat="0" applyBorder="0" applyAlignment="0" applyProtection="0">
      <alignment vertical="center"/>
    </xf>
    <xf numFmtId="0" fontId="58" fillId="31" borderId="0" applyNumberFormat="0" applyBorder="0" applyAlignment="0" applyProtection="0">
      <alignment vertical="center"/>
    </xf>
    <xf numFmtId="0" fontId="58" fillId="32" borderId="0" applyNumberFormat="0" applyBorder="0" applyAlignment="0" applyProtection="0">
      <alignment vertical="center"/>
    </xf>
    <xf numFmtId="0" fontId="59" fillId="33" borderId="0" applyNumberFormat="0" applyBorder="0" applyAlignment="0" applyProtection="0">
      <alignment vertical="center"/>
    </xf>
    <xf numFmtId="0" fontId="59" fillId="34" borderId="0" applyNumberFormat="0" applyBorder="0" applyAlignment="0" applyProtection="0">
      <alignment vertical="center"/>
    </xf>
    <xf numFmtId="0" fontId="58" fillId="35" borderId="0" applyNumberFormat="0" applyBorder="0" applyAlignment="0" applyProtection="0">
      <alignment vertical="center"/>
    </xf>
    <xf numFmtId="0" fontId="60" fillId="0" borderId="0"/>
    <xf numFmtId="0" fontId="60" fillId="0" borderId="0"/>
    <xf numFmtId="0" fontId="0" fillId="36" borderId="27">
      <alignment horizontal="center" vertical="center"/>
    </xf>
    <xf numFmtId="0" fontId="61" fillId="0" borderId="0"/>
    <xf numFmtId="0" fontId="61" fillId="0" borderId="0"/>
    <xf numFmtId="0" fontId="0" fillId="0" borderId="0"/>
    <xf numFmtId="0" fontId="61" fillId="0" borderId="0"/>
    <xf numFmtId="0" fontId="61" fillId="0" borderId="0"/>
    <xf numFmtId="0" fontId="0" fillId="0" borderId="0"/>
    <xf numFmtId="0" fontId="0" fillId="0" borderId="0"/>
    <xf numFmtId="0" fontId="16" fillId="0" borderId="0">
      <alignment vertical="center"/>
    </xf>
    <xf numFmtId="0" fontId="16" fillId="0" borderId="0">
      <alignment vertical="center"/>
    </xf>
    <xf numFmtId="0" fontId="39" fillId="0" borderId="0">
      <alignment vertical="center"/>
    </xf>
    <xf numFmtId="0" fontId="40" fillId="0" borderId="0"/>
    <xf numFmtId="0" fontId="40" fillId="0" borderId="0"/>
    <xf numFmtId="0" fontId="62" fillId="0" borderId="0"/>
    <xf numFmtId="43" fontId="63" fillId="0" borderId="0" applyFont="0" applyFill="0" applyBorder="0" applyAlignment="0" applyProtection="0">
      <alignment vertical="center"/>
    </xf>
    <xf numFmtId="43" fontId="63" fillId="0" borderId="0" applyFont="0" applyFill="0" applyBorder="0" applyAlignment="0" applyProtection="0">
      <alignment vertical="center"/>
    </xf>
    <xf numFmtId="0" fontId="62" fillId="0" borderId="0">
      <alignment vertical="center"/>
    </xf>
    <xf numFmtId="0" fontId="64" fillId="0" borderId="0">
      <alignment vertical="center"/>
    </xf>
    <xf numFmtId="0" fontId="16" fillId="0" borderId="0"/>
  </cellStyleXfs>
  <cellXfs count="172">
    <xf numFmtId="0" fontId="0" fillId="0" borderId="0" xfId="0" applyFont="1"/>
    <xf numFmtId="0" fontId="1" fillId="2" borderId="0" xfId="0" applyNumberFormat="1" applyFont="1" applyFill="1" applyAlignment="1">
      <alignment vertical="center"/>
    </xf>
    <xf numFmtId="0" fontId="2" fillId="2" borderId="0" xfId="0" applyNumberFormat="1" applyFont="1" applyFill="1" applyAlignment="1">
      <alignment horizontal="center" vertical="center"/>
    </xf>
    <xf numFmtId="0" fontId="3" fillId="2" borderId="0" xfId="0" applyNumberFormat="1" applyFont="1" applyFill="1" applyAlignment="1">
      <alignment vertical="center"/>
    </xf>
    <xf numFmtId="0" fontId="3" fillId="0" borderId="0" xfId="0" applyNumberFormat="1" applyFont="1" applyFill="1" applyAlignment="1">
      <alignment vertical="center"/>
    </xf>
    <xf numFmtId="0" fontId="4" fillId="0" borderId="0" xfId="0" applyNumberFormat="1" applyFont="1" applyFill="1" applyAlignment="1">
      <alignment vertical="center"/>
    </xf>
    <xf numFmtId="0" fontId="3" fillId="0" borderId="0" xfId="0" applyNumberFormat="1" applyFont="1" applyFill="1" applyBorder="1" applyAlignment="1">
      <alignment horizontal="center" vertical="center" wrapText="1"/>
    </xf>
    <xf numFmtId="0" fontId="5" fillId="0" borderId="0" xfId="0" applyNumberFormat="1" applyFont="1" applyFill="1" applyAlignment="1">
      <alignment vertical="center"/>
    </xf>
    <xf numFmtId="0" fontId="0" fillId="0" borderId="0" xfId="0" applyFont="1" applyFill="1" applyAlignment="1">
      <alignment horizontal="center"/>
    </xf>
    <xf numFmtId="0" fontId="6" fillId="2" borderId="0" xfId="0" applyNumberFormat="1" applyFont="1" applyFill="1" applyAlignment="1">
      <alignment horizontal="center" vertical="center"/>
    </xf>
    <xf numFmtId="0" fontId="1" fillId="2" borderId="0" xfId="0" applyNumberFormat="1" applyFont="1" applyFill="1" applyAlignment="1">
      <alignment horizontal="center" vertical="center"/>
    </xf>
    <xf numFmtId="176" fontId="1" fillId="2" borderId="0" xfId="1" applyNumberFormat="1" applyFont="1" applyFill="1" applyAlignment="1">
      <alignment horizontal="center" vertical="center"/>
    </xf>
    <xf numFmtId="177" fontId="1" fillId="2" borderId="0" xfId="0" applyNumberFormat="1" applyFont="1" applyFill="1" applyAlignment="1">
      <alignment horizontal="center" vertical="center"/>
    </xf>
    <xf numFmtId="0" fontId="1" fillId="2" borderId="0" xfId="0" applyNumberFormat="1" applyFont="1" applyFill="1" applyAlignment="1">
      <alignment vertical="center" wrapText="1"/>
    </xf>
    <xf numFmtId="0" fontId="7" fillId="2" borderId="0" xfId="0" applyNumberFormat="1" applyFont="1" applyFill="1" applyAlignment="1">
      <alignment horizontal="centerContinuous" vertical="center"/>
    </xf>
    <xf numFmtId="0" fontId="8" fillId="2" borderId="0" xfId="0" applyNumberFormat="1" applyFont="1" applyFill="1" applyAlignment="1">
      <alignment horizontal="centerContinuous" vertical="center"/>
    </xf>
    <xf numFmtId="0" fontId="9" fillId="2" borderId="0" xfId="0" applyNumberFormat="1" applyFont="1" applyFill="1" applyAlignment="1">
      <alignment horizontal="centerContinuous" vertical="center"/>
    </xf>
    <xf numFmtId="0" fontId="10" fillId="0" borderId="1" xfId="68" applyNumberFormat="1" applyFont="1" applyFill="1" applyBorder="1" applyAlignment="1">
      <alignment horizontal="center" vertical="center"/>
    </xf>
    <xf numFmtId="0" fontId="10" fillId="0" borderId="1" xfId="68" applyNumberFormat="1" applyFont="1" applyFill="1" applyBorder="1" applyAlignment="1">
      <alignment horizontal="center" vertical="center" wrapText="1"/>
    </xf>
    <xf numFmtId="0" fontId="11" fillId="3" borderId="1" xfId="0" applyNumberFormat="1" applyFont="1" applyFill="1" applyBorder="1" applyAlignment="1">
      <alignment horizontal="center" vertical="center"/>
    </xf>
    <xf numFmtId="0" fontId="12" fillId="3" borderId="1" xfId="0" applyNumberFormat="1" applyFont="1" applyFill="1" applyBorder="1" applyAlignment="1">
      <alignment horizontal="center" vertical="center" wrapText="1"/>
    </xf>
    <xf numFmtId="0" fontId="12" fillId="3" borderId="1" xfId="0" applyNumberFormat="1" applyFont="1" applyFill="1" applyBorder="1" applyAlignment="1">
      <alignment horizontal="left" vertical="center" wrapText="1"/>
    </xf>
    <xf numFmtId="0" fontId="5" fillId="3" borderId="1" xfId="0" applyNumberFormat="1" applyFont="1" applyFill="1" applyBorder="1" applyAlignment="1">
      <alignment horizontal="center" vertical="center" wrapText="1"/>
    </xf>
    <xf numFmtId="0" fontId="5" fillId="3" borderId="1" xfId="0" applyNumberFormat="1" applyFont="1" applyFill="1" applyBorder="1" applyAlignment="1">
      <alignment horizontal="left" vertical="center" wrapText="1"/>
    </xf>
    <xf numFmtId="0" fontId="11"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vertical="center"/>
    </xf>
    <xf numFmtId="0" fontId="12" fillId="0" borderId="1" xfId="0" applyNumberFormat="1" applyFont="1" applyFill="1" applyBorder="1" applyAlignment="1">
      <alignment horizontal="center" vertical="center"/>
    </xf>
    <xf numFmtId="0" fontId="13" fillId="0" borderId="1" xfId="61" applyFont="1" applyBorder="1">
      <alignment vertical="center"/>
    </xf>
    <xf numFmtId="0" fontId="13" fillId="0" borderId="1" xfId="61" applyFont="1" applyBorder="1" applyAlignment="1">
      <alignment horizontal="left" vertical="center"/>
    </xf>
    <xf numFmtId="0" fontId="14" fillId="0" borderId="1" xfId="61" applyFont="1" applyBorder="1" applyAlignment="1">
      <alignment horizontal="left" vertical="center"/>
    </xf>
    <xf numFmtId="0" fontId="14" fillId="0" borderId="1" xfId="61" applyFont="1" applyBorder="1" applyAlignment="1">
      <alignment horizontal="center" vertical="center"/>
    </xf>
    <xf numFmtId="0" fontId="15" fillId="0" borderId="1" xfId="61" applyFont="1" applyBorder="1" applyAlignment="1">
      <alignment horizontal="center" vertical="center"/>
    </xf>
    <xf numFmtId="178" fontId="14" fillId="0" borderId="1" xfId="61" applyNumberFormat="1" applyFont="1" applyFill="1" applyBorder="1" applyAlignment="1">
      <alignment horizontal="center" vertical="center"/>
    </xf>
    <xf numFmtId="0" fontId="14" fillId="0" borderId="1" xfId="61" applyFont="1" applyBorder="1" applyAlignment="1">
      <alignment horizontal="left" vertical="center" wrapText="1"/>
    </xf>
    <xf numFmtId="9" fontId="14" fillId="0" borderId="1" xfId="61" applyNumberFormat="1" applyFont="1" applyBorder="1" applyAlignment="1">
      <alignment horizontal="center" vertical="center"/>
    </xf>
    <xf numFmtId="178" fontId="14" fillId="0" borderId="1" xfId="61" applyNumberFormat="1" applyFont="1" applyBorder="1" applyAlignment="1">
      <alignment horizontal="center" vertical="center"/>
    </xf>
    <xf numFmtId="179" fontId="14" fillId="0" borderId="1" xfId="61" applyNumberFormat="1" applyFont="1" applyBorder="1" applyAlignment="1">
      <alignment horizontal="center" vertical="center"/>
    </xf>
    <xf numFmtId="176" fontId="8" fillId="2" borderId="0" xfId="1" applyNumberFormat="1" applyFont="1" applyFill="1" applyAlignment="1">
      <alignment horizontal="centerContinuous" vertical="center"/>
    </xf>
    <xf numFmtId="177" fontId="8" fillId="2" borderId="0" xfId="0" applyNumberFormat="1" applyFont="1" applyFill="1" applyAlignment="1">
      <alignment horizontal="centerContinuous" vertical="center"/>
    </xf>
    <xf numFmtId="0" fontId="8" fillId="2" borderId="0" xfId="0" applyNumberFormat="1" applyFont="1" applyFill="1" applyAlignment="1">
      <alignment horizontal="centerContinuous" vertical="center" wrapText="1"/>
    </xf>
    <xf numFmtId="176" fontId="10" fillId="0" borderId="1" xfId="1" applyNumberFormat="1" applyFont="1" applyFill="1" applyBorder="1" applyAlignment="1" applyProtection="1">
      <alignment horizontal="center" vertical="center" wrapText="1"/>
    </xf>
    <xf numFmtId="177" fontId="10" fillId="0" borderId="1" xfId="68"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176" fontId="5" fillId="3" borderId="1" xfId="0" applyNumberFormat="1" applyFont="1" applyFill="1" applyBorder="1" applyAlignment="1">
      <alignment horizontal="left" vertical="center" wrapText="1"/>
    </xf>
    <xf numFmtId="177" fontId="5" fillId="3" borderId="1" xfId="0" applyNumberFormat="1" applyFont="1" applyFill="1" applyBorder="1" applyAlignment="1">
      <alignment horizontal="center" vertical="center" wrapText="1"/>
    </xf>
    <xf numFmtId="176" fontId="3" fillId="0" borderId="1" xfId="1" applyNumberFormat="1" applyFont="1" applyFill="1" applyBorder="1" applyAlignment="1">
      <alignment horizontal="center" vertical="center" wrapText="1"/>
    </xf>
    <xf numFmtId="177" fontId="3" fillId="0" borderId="1" xfId="1" applyNumberFormat="1" applyFont="1" applyFill="1" applyBorder="1" applyAlignment="1">
      <alignment horizontal="center" vertical="center" wrapText="1"/>
    </xf>
    <xf numFmtId="0" fontId="3" fillId="0" borderId="0" xfId="0" applyNumberFormat="1" applyFont="1" applyFill="1" applyAlignment="1">
      <alignment horizontal="center" vertical="center" wrapText="1"/>
    </xf>
    <xf numFmtId="176" fontId="5" fillId="0" borderId="1" xfId="1" applyNumberFormat="1" applyFont="1" applyFill="1" applyBorder="1" applyAlignment="1">
      <alignment horizontal="center" vertical="center"/>
    </xf>
    <xf numFmtId="177" fontId="5" fillId="0" borderId="1" xfId="0" applyNumberFormat="1" applyFont="1" applyFill="1" applyBorder="1" applyAlignment="1">
      <alignment horizontal="center" vertical="center"/>
    </xf>
    <xf numFmtId="0" fontId="5" fillId="0" borderId="1" xfId="0" applyNumberFormat="1" applyFont="1" applyFill="1" applyBorder="1" applyAlignment="1">
      <alignment vertical="center" wrapText="1"/>
    </xf>
    <xf numFmtId="0" fontId="0" fillId="0" borderId="1" xfId="0" applyFont="1" applyFill="1" applyBorder="1" applyAlignment="1">
      <alignment horizontal="center"/>
    </xf>
    <xf numFmtId="0" fontId="16" fillId="0" borderId="0" xfId="49" applyFont="1" applyFill="1" applyBorder="1" applyAlignment="1">
      <alignment horizontal="center"/>
    </xf>
    <xf numFmtId="0" fontId="17" fillId="0" borderId="0" xfId="0" applyFont="1" applyFill="1" applyAlignment="1">
      <alignment horizontal="center"/>
    </xf>
    <xf numFmtId="0" fontId="0" fillId="0" borderId="0" xfId="0" applyFont="1" applyFill="1" applyAlignment="1">
      <alignment horizontal="left"/>
    </xf>
    <xf numFmtId="0" fontId="18" fillId="0" borderId="0" xfId="0" applyFont="1" applyFill="1" applyAlignment="1">
      <alignment horizontal="left"/>
    </xf>
    <xf numFmtId="177" fontId="0" fillId="0" borderId="0" xfId="0" applyNumberFormat="1" applyFont="1" applyFill="1" applyAlignment="1">
      <alignment horizontal="center"/>
    </xf>
    <xf numFmtId="0" fontId="19" fillId="0" borderId="2" xfId="49" applyFont="1" applyFill="1" applyBorder="1" applyAlignment="1">
      <alignment horizontal="centerContinuous" vertical="center" wrapText="1"/>
    </xf>
    <xf numFmtId="0" fontId="20" fillId="0" borderId="2" xfId="49" applyFont="1" applyFill="1" applyBorder="1" applyAlignment="1">
      <alignment horizontal="centerContinuous" vertical="center" wrapText="1"/>
    </xf>
    <xf numFmtId="176" fontId="19" fillId="0" borderId="2" xfId="49" applyNumberFormat="1" applyFont="1" applyFill="1" applyBorder="1" applyAlignment="1">
      <alignment horizontal="centerContinuous" vertical="center" wrapText="1"/>
    </xf>
    <xf numFmtId="177" fontId="19" fillId="0" borderId="2" xfId="49" applyNumberFormat="1" applyFont="1" applyFill="1" applyBorder="1" applyAlignment="1">
      <alignment horizontal="centerContinuous" vertical="center" wrapText="1"/>
    </xf>
    <xf numFmtId="0" fontId="21" fillId="0" borderId="3" xfId="49" applyFont="1" applyFill="1" applyBorder="1" applyAlignment="1">
      <alignment horizontal="center" vertical="center" wrapText="1"/>
    </xf>
    <xf numFmtId="0" fontId="21" fillId="0" borderId="4" xfId="49" applyFont="1" applyFill="1" applyBorder="1" applyAlignment="1">
      <alignment horizontal="center" vertical="center" wrapText="1"/>
    </xf>
    <xf numFmtId="0" fontId="20" fillId="0" borderId="4" xfId="49" applyFont="1" applyFill="1" applyBorder="1" applyAlignment="1">
      <alignment horizontal="center" vertical="center" wrapText="1"/>
    </xf>
    <xf numFmtId="176" fontId="21" fillId="0" borderId="4" xfId="49" applyNumberFormat="1" applyFont="1" applyFill="1" applyBorder="1" applyAlignment="1">
      <alignment horizontal="center" vertical="center" wrapText="1"/>
    </xf>
    <xf numFmtId="177" fontId="21" fillId="0" borderId="4" xfId="0" applyNumberFormat="1" applyFont="1" applyFill="1" applyBorder="1" applyAlignment="1">
      <alignment horizontal="center" vertical="center" wrapText="1"/>
    </xf>
    <xf numFmtId="180" fontId="17" fillId="4" borderId="5" xfId="0" applyNumberFormat="1" applyFont="1" applyFill="1" applyBorder="1" applyAlignment="1" applyProtection="1">
      <alignment horizontal="center" vertical="center"/>
    </xf>
    <xf numFmtId="23" fontId="17" fillId="4" borderId="1" xfId="0" applyNumberFormat="1" applyFont="1" applyFill="1" applyBorder="1" applyAlignment="1" applyProtection="1">
      <alignment horizontal="center" vertical="center" wrapText="1"/>
    </xf>
    <xf numFmtId="23" fontId="17" fillId="4" borderId="1" xfId="0" applyNumberFormat="1" applyFont="1" applyFill="1" applyBorder="1" applyAlignment="1" applyProtection="1">
      <alignment horizontal="left" vertical="center" wrapText="1"/>
    </xf>
    <xf numFmtId="23" fontId="22" fillId="4" borderId="1" xfId="0" applyNumberFormat="1" applyFont="1" applyFill="1" applyBorder="1" applyAlignment="1" applyProtection="1">
      <alignment horizontal="left" vertical="center" wrapText="1"/>
    </xf>
    <xf numFmtId="177" fontId="17" fillId="4" borderId="1" xfId="0" applyNumberFormat="1" applyFont="1" applyFill="1" applyBorder="1" applyAlignment="1" applyProtection="1">
      <alignment horizontal="center" vertical="center" shrinkToFit="1"/>
    </xf>
    <xf numFmtId="177" fontId="23" fillId="4" borderId="1" xfId="0" applyNumberFormat="1" applyFont="1" applyFill="1" applyBorder="1" applyAlignment="1">
      <alignment horizontal="center" vertical="center" shrinkToFit="1"/>
    </xf>
    <xf numFmtId="180" fontId="0" fillId="0" borderId="5" xfId="0" applyNumberFormat="1" applyFont="1" applyFill="1" applyBorder="1" applyAlignment="1" applyProtection="1">
      <alignment horizontal="center" vertical="center"/>
    </xf>
    <xf numFmtId="23" fontId="0" fillId="0" borderId="1" xfId="0" applyNumberFormat="1" applyFont="1" applyFill="1" applyBorder="1" applyAlignment="1" applyProtection="1">
      <alignment horizontal="center" vertical="center" wrapText="1"/>
    </xf>
    <xf numFmtId="23" fontId="0" fillId="0" borderId="1" xfId="0" applyNumberFormat="1" applyFont="1" applyFill="1" applyBorder="1" applyAlignment="1" applyProtection="1">
      <alignment horizontal="left" vertical="center" wrapText="1"/>
    </xf>
    <xf numFmtId="0" fontId="24" fillId="0" borderId="1" xfId="0" applyFont="1" applyBorder="1" applyAlignment="1">
      <alignment horizontal="left" vertical="center" wrapText="1"/>
    </xf>
    <xf numFmtId="177" fontId="0" fillId="0" borderId="1" xfId="0" applyNumberFormat="1" applyFont="1" applyFill="1" applyBorder="1" applyAlignment="1" applyProtection="1">
      <alignment horizontal="center" vertical="center" shrinkToFit="1"/>
    </xf>
    <xf numFmtId="177" fontId="25" fillId="0" borderId="1" xfId="0" applyNumberFormat="1" applyFont="1" applyBorder="1" applyAlignment="1">
      <alignment horizontal="center" vertical="center" shrinkToFit="1"/>
    </xf>
    <xf numFmtId="0" fontId="24" fillId="0" borderId="1" xfId="52" applyFont="1" applyBorder="1" applyAlignment="1" applyProtection="1">
      <alignment horizontal="left" vertical="center" wrapText="1"/>
      <protection locked="0"/>
    </xf>
    <xf numFmtId="23" fontId="18" fillId="0" borderId="1" xfId="0" applyNumberFormat="1" applyFont="1" applyBorder="1" applyAlignment="1">
      <alignment horizontal="left" vertical="center" wrapText="1"/>
    </xf>
    <xf numFmtId="23" fontId="18" fillId="0" borderId="1" xfId="0" applyNumberFormat="1" applyFont="1" applyFill="1" applyBorder="1" applyAlignment="1" applyProtection="1">
      <alignment horizontal="left" vertical="center" wrapText="1"/>
    </xf>
    <xf numFmtId="0" fontId="26" fillId="0" borderId="1" xfId="0" applyFont="1" applyBorder="1" applyAlignment="1">
      <alignment horizontal="center" vertical="center" wrapText="1"/>
    </xf>
    <xf numFmtId="0" fontId="26" fillId="0" borderId="1" xfId="0" applyFont="1" applyBorder="1" applyAlignment="1">
      <alignment horizontal="left" vertical="center" wrapText="1"/>
    </xf>
    <xf numFmtId="0" fontId="26" fillId="0" borderId="1" xfId="0" applyNumberFormat="1" applyFont="1" applyBorder="1" applyAlignment="1">
      <alignment horizontal="center" vertical="center" wrapText="1"/>
    </xf>
    <xf numFmtId="177" fontId="26" fillId="0" borderId="1" xfId="0" applyNumberFormat="1" applyFont="1" applyBorder="1" applyAlignment="1">
      <alignment horizontal="center" vertical="center" wrapText="1"/>
    </xf>
    <xf numFmtId="23" fontId="0" fillId="0" borderId="1" xfId="0" applyNumberFormat="1" applyFont="1" applyBorder="1" applyAlignment="1">
      <alignment horizontal="center" vertical="center" wrapText="1"/>
    </xf>
    <xf numFmtId="23" fontId="0" fillId="0" borderId="1" xfId="0" applyNumberFormat="1" applyFont="1" applyBorder="1" applyAlignment="1">
      <alignment horizontal="left" vertical="center" wrapText="1"/>
    </xf>
    <xf numFmtId="177" fontId="0" fillId="0" borderId="1" xfId="0" applyNumberFormat="1" applyFont="1" applyBorder="1" applyAlignment="1">
      <alignment horizontal="center" vertical="center" shrinkToFit="1"/>
    </xf>
    <xf numFmtId="180" fontId="17" fillId="0" borderId="5" xfId="0" applyNumberFormat="1" applyFont="1" applyFill="1" applyBorder="1" applyAlignment="1" applyProtection="1">
      <alignment horizontal="center" vertical="center"/>
    </xf>
    <xf numFmtId="23" fontId="17" fillId="0" borderId="1" xfId="0" applyNumberFormat="1" applyFont="1" applyFill="1" applyBorder="1" applyAlignment="1" applyProtection="1">
      <alignment horizontal="center" vertical="center" wrapText="1"/>
    </xf>
    <xf numFmtId="23" fontId="17" fillId="0" borderId="1" xfId="0" applyNumberFormat="1" applyFont="1" applyFill="1" applyBorder="1" applyAlignment="1" applyProtection="1">
      <alignment horizontal="left" vertical="center" wrapText="1"/>
    </xf>
    <xf numFmtId="23" fontId="22" fillId="0" borderId="1" xfId="0" applyNumberFormat="1" applyFont="1" applyFill="1" applyBorder="1" applyAlignment="1" applyProtection="1">
      <alignment horizontal="left" vertical="center" wrapText="1"/>
    </xf>
    <xf numFmtId="177" fontId="17" fillId="0" borderId="1" xfId="0" applyNumberFormat="1" applyFont="1" applyFill="1" applyBorder="1" applyAlignment="1" applyProtection="1">
      <alignment horizontal="center" vertical="center" shrinkToFit="1"/>
    </xf>
    <xf numFmtId="177" fontId="23" fillId="0" borderId="1" xfId="0" applyNumberFormat="1" applyFont="1" applyBorder="1" applyAlignment="1">
      <alignment horizontal="center" vertical="center" shrinkToFit="1"/>
    </xf>
    <xf numFmtId="180" fontId="0" fillId="4" borderId="5" xfId="0" applyNumberFormat="1" applyFont="1" applyFill="1" applyBorder="1" applyAlignment="1" applyProtection="1">
      <alignment horizontal="center" vertical="center"/>
    </xf>
    <xf numFmtId="177" fontId="17" fillId="4" borderId="1" xfId="0" applyNumberFormat="1" applyFont="1" applyFill="1" applyBorder="1" applyAlignment="1">
      <alignment horizontal="center" vertical="center" shrinkToFit="1"/>
    </xf>
    <xf numFmtId="177" fontId="17" fillId="0" borderId="1" xfId="0" applyNumberFormat="1" applyFont="1" applyBorder="1" applyAlignment="1">
      <alignment horizontal="center" vertical="center" shrinkToFit="1"/>
    </xf>
    <xf numFmtId="177" fontId="0" fillId="0" borderId="1" xfId="0" applyNumberFormat="1" applyBorder="1" applyAlignment="1">
      <alignment horizontal="center" vertical="center"/>
    </xf>
    <xf numFmtId="23" fontId="25" fillId="0" borderId="1" xfId="0" applyNumberFormat="1" applyFont="1" applyFill="1" applyBorder="1" applyAlignment="1" applyProtection="1">
      <alignment horizontal="left" vertical="center" wrapText="1"/>
    </xf>
    <xf numFmtId="23" fontId="25" fillId="0" borderId="1" xfId="0" applyNumberFormat="1" applyFont="1" applyFill="1" applyBorder="1" applyAlignment="1" applyProtection="1">
      <alignment horizontal="center" vertical="center" wrapText="1"/>
    </xf>
    <xf numFmtId="177" fontId="27" fillId="0" borderId="1" xfId="0" applyNumberFormat="1" applyFont="1" applyBorder="1" applyAlignment="1">
      <alignment horizontal="center" vertical="center"/>
    </xf>
    <xf numFmtId="177" fontId="27" fillId="0" borderId="1" xfId="49" applyNumberFormat="1" applyFont="1" applyBorder="1" applyAlignment="1">
      <alignment horizontal="center" vertical="center" wrapText="1"/>
    </xf>
    <xf numFmtId="0" fontId="28" fillId="2" borderId="0" xfId="0" applyFont="1" applyFill="1" applyAlignment="1">
      <alignment vertical="center"/>
    </xf>
    <xf numFmtId="176" fontId="21" fillId="0" borderId="6" xfId="59" applyNumberFormat="1" applyFont="1" applyFill="1" applyBorder="1" applyAlignment="1">
      <alignment horizontal="center" vertical="center" wrapText="1"/>
    </xf>
    <xf numFmtId="0" fontId="2" fillId="2" borderId="0" xfId="0" applyFont="1" applyFill="1" applyAlignment="1">
      <alignment horizontal="center" vertical="center" wrapText="1"/>
    </xf>
    <xf numFmtId="177" fontId="21" fillId="4" borderId="1" xfId="49" applyNumberFormat="1" applyFont="1" applyFill="1" applyBorder="1" applyAlignment="1">
      <alignment horizontal="center" vertical="center" wrapText="1"/>
    </xf>
    <xf numFmtId="23" fontId="17" fillId="4" borderId="7" xfId="0" applyNumberFormat="1" applyFont="1" applyFill="1" applyBorder="1" applyAlignment="1" applyProtection="1">
      <alignment horizontal="center" vertical="center" wrapText="1"/>
    </xf>
    <xf numFmtId="177" fontId="16" fillId="0" borderId="1" xfId="49" applyNumberFormat="1" applyFont="1" applyBorder="1" applyAlignment="1">
      <alignment horizontal="center" vertical="center" wrapText="1"/>
    </xf>
    <xf numFmtId="177" fontId="16" fillId="0" borderId="1" xfId="49" applyNumberFormat="1" applyFont="1" applyFill="1" applyBorder="1" applyAlignment="1">
      <alignment horizontal="center" vertical="center" wrapText="1"/>
    </xf>
    <xf numFmtId="23" fontId="0" fillId="0" borderId="7" xfId="0" applyNumberFormat="1" applyFont="1" applyFill="1" applyBorder="1" applyAlignment="1" applyProtection="1">
      <alignment horizontal="center" vertical="center" wrapText="1"/>
    </xf>
    <xf numFmtId="23" fontId="29" fillId="0" borderId="7" xfId="0" applyNumberFormat="1" applyFont="1" applyFill="1" applyBorder="1" applyAlignment="1" applyProtection="1">
      <alignment horizontal="left" vertical="center" wrapText="1"/>
    </xf>
    <xf numFmtId="177" fontId="21" fillId="0" borderId="1" xfId="49" applyNumberFormat="1" applyFont="1" applyBorder="1" applyAlignment="1">
      <alignment horizontal="center" vertical="center" wrapText="1"/>
    </xf>
    <xf numFmtId="177" fontId="21" fillId="0" borderId="1" xfId="49" applyNumberFormat="1" applyFont="1" applyFill="1" applyBorder="1" applyAlignment="1">
      <alignment horizontal="center" vertical="center" wrapText="1"/>
    </xf>
    <xf numFmtId="23" fontId="17" fillId="0" borderId="7" xfId="0" applyNumberFormat="1" applyFont="1" applyFill="1" applyBorder="1" applyAlignment="1" applyProtection="1">
      <alignment horizontal="center" vertical="center" wrapText="1"/>
    </xf>
    <xf numFmtId="1" fontId="0" fillId="4" borderId="7" xfId="0" applyNumberFormat="1" applyFont="1" applyFill="1" applyBorder="1" applyAlignment="1" applyProtection="1">
      <alignment horizontal="center" vertical="center" wrapText="1" shrinkToFit="1"/>
    </xf>
    <xf numFmtId="1" fontId="0" fillId="0" borderId="7" xfId="0" applyNumberFormat="1" applyFont="1" applyFill="1" applyBorder="1" applyAlignment="1" applyProtection="1">
      <alignment horizontal="center" vertical="center" wrapText="1" shrinkToFit="1"/>
    </xf>
    <xf numFmtId="0" fontId="1" fillId="2" borderId="0" xfId="0" applyFont="1" applyFill="1" applyAlignment="1">
      <alignment vertical="center"/>
    </xf>
    <xf numFmtId="0" fontId="17" fillId="0" borderId="1" xfId="0" applyFont="1" applyFill="1" applyBorder="1" applyAlignment="1">
      <alignment horizontal="center"/>
    </xf>
    <xf numFmtId="177" fontId="17" fillId="0" borderId="1" xfId="0" applyNumberFormat="1" applyFont="1" applyBorder="1" applyAlignment="1">
      <alignment horizontal="center" vertical="center"/>
    </xf>
    <xf numFmtId="177" fontId="0" fillId="0" borderId="1" xfId="0" applyNumberFormat="1" applyFont="1" applyFill="1" applyBorder="1" applyAlignment="1">
      <alignment horizontal="center"/>
    </xf>
    <xf numFmtId="0" fontId="30" fillId="0" borderId="1" xfId="0" applyFont="1" applyBorder="1" applyAlignment="1">
      <alignment horizontal="left" vertical="center" wrapText="1"/>
    </xf>
    <xf numFmtId="0" fontId="24" fillId="5" borderId="1" xfId="52" applyFont="1" applyFill="1" applyBorder="1" applyAlignment="1" applyProtection="1">
      <alignment horizontal="left" vertical="center" wrapText="1"/>
      <protection locked="0"/>
    </xf>
    <xf numFmtId="23" fontId="17" fillId="0" borderId="5" xfId="0" applyNumberFormat="1" applyFont="1" applyFill="1" applyBorder="1" applyAlignment="1" applyProtection="1">
      <alignment horizontal="center" vertical="center"/>
    </xf>
    <xf numFmtId="181" fontId="17" fillId="0" borderId="7" xfId="0" applyNumberFormat="1" applyFont="1" applyFill="1" applyBorder="1" applyAlignment="1" applyProtection="1">
      <alignment horizontal="center" vertical="center" shrinkToFit="1"/>
    </xf>
    <xf numFmtId="180" fontId="0" fillId="0" borderId="1" xfId="0" applyNumberFormat="1" applyFont="1" applyFill="1" applyBorder="1" applyAlignment="1" applyProtection="1">
      <alignment horizontal="center" vertical="center"/>
    </xf>
    <xf numFmtId="23" fontId="24" fillId="0" borderId="1" xfId="0" applyNumberFormat="1" applyFont="1" applyBorder="1" applyAlignment="1">
      <alignment horizontal="left" vertical="center" wrapText="1"/>
    </xf>
    <xf numFmtId="0" fontId="16" fillId="0" borderId="1" xfId="49" applyFont="1" applyFill="1" applyBorder="1" applyAlignment="1">
      <alignment horizontal="center"/>
    </xf>
    <xf numFmtId="49" fontId="31" fillId="0" borderId="1" xfId="0" applyNumberFormat="1" applyFont="1" applyBorder="1" applyAlignment="1">
      <alignment horizontal="center" vertical="center"/>
    </xf>
    <xf numFmtId="0" fontId="31" fillId="0" borderId="1" xfId="0" applyFont="1" applyBorder="1" applyAlignment="1">
      <alignment horizontal="center" vertical="center"/>
    </xf>
    <xf numFmtId="0" fontId="32" fillId="0" borderId="1" xfId="0" applyFont="1" applyBorder="1" applyAlignment="1">
      <alignment horizontal="center" vertical="center"/>
    </xf>
    <xf numFmtId="177" fontId="31" fillId="0" borderId="1" xfId="0" applyNumberFormat="1" applyFont="1" applyBorder="1" applyAlignment="1">
      <alignment horizontal="center" vertical="center"/>
    </xf>
    <xf numFmtId="0" fontId="33" fillId="0" borderId="1" xfId="61" applyFont="1" applyBorder="1">
      <alignment vertical="center"/>
    </xf>
    <xf numFmtId="0" fontId="33" fillId="0" borderId="1" xfId="61" applyFont="1" applyBorder="1" applyAlignment="1">
      <alignment horizontal="left" vertical="center"/>
    </xf>
    <xf numFmtId="0" fontId="34" fillId="0" borderId="8" xfId="61" applyFont="1" applyBorder="1" applyAlignment="1">
      <alignment horizontal="left" vertical="center"/>
    </xf>
    <xf numFmtId="0" fontId="34" fillId="0" borderId="9" xfId="61" applyFont="1" applyBorder="1" applyAlignment="1">
      <alignment horizontal="left" vertical="center"/>
    </xf>
    <xf numFmtId="0" fontId="34" fillId="0" borderId="10" xfId="61" applyFont="1" applyBorder="1" applyAlignment="1">
      <alignment horizontal="left" vertical="center"/>
    </xf>
    <xf numFmtId="0" fontId="34" fillId="0" borderId="1" xfId="61" applyFont="1" applyBorder="1" applyAlignment="1">
      <alignment horizontal="center" vertical="center"/>
    </xf>
    <xf numFmtId="0" fontId="35" fillId="0" borderId="1" xfId="61" applyFont="1" applyBorder="1" applyAlignment="1">
      <alignment horizontal="center" vertical="center"/>
    </xf>
    <xf numFmtId="178" fontId="34" fillId="0" borderId="1" xfId="61" applyNumberFormat="1" applyFont="1" applyBorder="1" applyAlignment="1">
      <alignment horizontal="center" vertical="center"/>
    </xf>
    <xf numFmtId="0" fontId="34" fillId="0" borderId="1" xfId="61" applyFont="1" applyBorder="1" applyAlignment="1">
      <alignment horizontal="left" vertical="center"/>
    </xf>
    <xf numFmtId="178" fontId="34" fillId="0" borderId="1" xfId="61" applyNumberFormat="1" applyFont="1" applyFill="1" applyBorder="1" applyAlignment="1">
      <alignment horizontal="center" vertical="center"/>
    </xf>
    <xf numFmtId="9" fontId="34" fillId="0" borderId="1" xfId="61" applyNumberFormat="1" applyFont="1" applyBorder="1" applyAlignment="1">
      <alignment horizontal="center" vertical="center"/>
    </xf>
    <xf numFmtId="179" fontId="34" fillId="0" borderId="8" xfId="61" applyNumberFormat="1" applyFont="1" applyBorder="1" applyAlignment="1">
      <alignment horizontal="center" vertical="center"/>
    </xf>
    <xf numFmtId="23" fontId="29" fillId="0" borderId="1" xfId="0" applyNumberFormat="1" applyFont="1" applyFill="1" applyBorder="1" applyAlignment="1" applyProtection="1">
      <alignment horizontal="left" vertical="center" wrapText="1"/>
    </xf>
    <xf numFmtId="177" fontId="31" fillId="0" borderId="1" xfId="1" applyNumberFormat="1" applyFont="1" applyFill="1" applyBorder="1" applyAlignment="1">
      <alignment horizontal="center" vertical="center"/>
    </xf>
    <xf numFmtId="0" fontId="31" fillId="0" borderId="1" xfId="0" applyFont="1" applyBorder="1" applyAlignment="1">
      <alignment horizontal="center" vertical="center" wrapText="1"/>
    </xf>
    <xf numFmtId="179" fontId="34" fillId="0" borderId="9" xfId="61" applyNumberFormat="1" applyFont="1" applyBorder="1" applyAlignment="1">
      <alignment horizontal="center" vertical="center"/>
    </xf>
    <xf numFmtId="179" fontId="34" fillId="0" borderId="10" xfId="61" applyNumberFormat="1" applyFont="1" applyBorder="1" applyAlignment="1">
      <alignment horizontal="center" vertical="center"/>
    </xf>
    <xf numFmtId="0" fontId="16" fillId="0" borderId="0" xfId="69"/>
    <xf numFmtId="0" fontId="36" fillId="0" borderId="11" xfId="69" applyFont="1" applyBorder="1" applyAlignment="1">
      <alignment horizontal="center" vertical="center"/>
    </xf>
    <xf numFmtId="0" fontId="11" fillId="0" borderId="12" xfId="69" applyFont="1" applyBorder="1" applyAlignment="1">
      <alignment horizontal="center"/>
    </xf>
    <xf numFmtId="0" fontId="11" fillId="0" borderId="13" xfId="69" applyFont="1" applyBorder="1" applyAlignment="1">
      <alignment horizontal="center"/>
    </xf>
    <xf numFmtId="0" fontId="11" fillId="0" borderId="14" xfId="69" applyFont="1" applyBorder="1"/>
    <xf numFmtId="0" fontId="11" fillId="0" borderId="0" xfId="69" applyFont="1"/>
    <xf numFmtId="0" fontId="11" fillId="0" borderId="15" xfId="69" applyFont="1" applyBorder="1"/>
    <xf numFmtId="0" fontId="37" fillId="0" borderId="0" xfId="69" applyFont="1" applyAlignment="1">
      <alignment horizontal="left" vertical="center" wrapText="1"/>
    </xf>
    <xf numFmtId="0" fontId="11" fillId="0" borderId="0" xfId="69" applyFont="1" applyAlignment="1">
      <alignment wrapText="1"/>
    </xf>
    <xf numFmtId="0" fontId="11" fillId="0" borderId="15" xfId="69" applyFont="1" applyBorder="1" applyAlignment="1">
      <alignment wrapText="1"/>
    </xf>
    <xf numFmtId="0" fontId="38" fillId="0" borderId="0" xfId="69" applyFont="1" applyAlignment="1">
      <alignment horizontal="left" vertical="center" wrapText="1"/>
    </xf>
    <xf numFmtId="0" fontId="37" fillId="0" borderId="15" xfId="69" applyFont="1" applyBorder="1" applyAlignment="1">
      <alignment horizontal="left" vertical="center" wrapText="1"/>
    </xf>
    <xf numFmtId="0" fontId="39" fillId="0" borderId="0" xfId="54" applyFont="1" applyFill="1" applyAlignment="1">
      <alignment vertical="center"/>
    </xf>
    <xf numFmtId="0" fontId="39" fillId="0" borderId="0" xfId="54" applyFont="1" applyFill="1" applyAlignment="1">
      <alignment vertical="center" wrapText="1"/>
    </xf>
    <xf numFmtId="0" fontId="39" fillId="0" borderId="15" xfId="54" applyFont="1" applyFill="1" applyBorder="1" applyAlignment="1">
      <alignment vertical="center" wrapText="1"/>
    </xf>
    <xf numFmtId="0" fontId="16" fillId="0" borderId="14" xfId="69" applyBorder="1"/>
    <xf numFmtId="0" fontId="16" fillId="0" borderId="15" xfId="69" applyBorder="1"/>
    <xf numFmtId="0" fontId="16" fillId="0" borderId="16" xfId="69" applyBorder="1"/>
    <xf numFmtId="0" fontId="16" fillId="0" borderId="17" xfId="69" applyBorder="1"/>
    <xf numFmtId="0" fontId="16" fillId="0" borderId="18" xfId="69" applyBorder="1"/>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百分比 2" xfId="51"/>
    <cellStyle name="常规 10 2 2" xfId="52"/>
    <cellStyle name="常规 10 2 2 2" xfId="53"/>
    <cellStyle name="常规 2" xfId="54"/>
    <cellStyle name="常规 2 2" xfId="55"/>
    <cellStyle name="常规 2 2 2" xfId="56"/>
    <cellStyle name="常规 2 3" xfId="57"/>
    <cellStyle name="常规 3" xfId="58"/>
    <cellStyle name="常规 46" xfId="59"/>
    <cellStyle name="常规 46 2" xfId="60"/>
    <cellStyle name="常规 7" xfId="61"/>
    <cellStyle name="常规 8" xfId="62"/>
    <cellStyle name="常规 8 2" xfId="63"/>
    <cellStyle name="常规 9" xfId="64"/>
    <cellStyle name="千位分隔 2" xfId="65"/>
    <cellStyle name="千位分隔 2 2" xfId="66"/>
    <cellStyle name="一般_万科四季花城三期工程量清单 2" xfId="67"/>
    <cellStyle name="常规_Sheet11" xfId="68"/>
    <cellStyle name="常规 3 2" xfId="6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849;&#20139;&#25991;&#20214;\&#26412;&#37327;&#21033;\&#32654;&#26085;&#31649;&#29702;&#36153;&#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3_&#31649;&#25253;\1707\03_&#26399;&#38388;&#36153;&#29992;&#25253;&#2157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33541;&#39759;&#24314;&#36164;&#26009;\2011&#24180;&#25991;&#20214;\&#25104;&#26412;&#20248;&#21270;&#37096;\&#22522;&#22320;&#36710;&#22411;&#37319;&#36141;&#25104;&#26412;&#26126;&#32454;\&#21513;&#21033;&#25511;&#32929;&#38598;&#22242;2011&#24180;3&#26376;&#37319;&#36141;&#25104;&#26412;&#27719;&#24635;&#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美日管理费用6"/>
      <sheetName val="_7月"/>
      <sheetName val="_8月"/>
      <sheetName val="9月"/>
      <sheetName val="29、费用比较"/>
      <sheetName val="填表说明"/>
      <sheetName val="S02-往来负债明细表（总）"/>
      <sheetName val="往来分类说明"/>
      <sheetName val="合并表期末数"/>
      <sheetName val="Sheet3"/>
      <sheetName val="往来款"/>
      <sheetName val="Option"/>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017.01"/>
      <sheetName val="2017.02"/>
      <sheetName val="2017.03"/>
      <sheetName val="2017.04"/>
      <sheetName val="2017.05"/>
      <sheetName val="2017.06"/>
      <sheetName val="期间费用汇总"/>
      <sheetName val="管报费用分类"/>
      <sheetName val="往来款"/>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封面"/>
      <sheetName val="菜单"/>
      <sheetName val="采购成本汇总表"/>
      <sheetName val="采购成本汇总"/>
      <sheetName val="临海整车"/>
      <sheetName val="路桥整车"/>
      <sheetName val="宁波整车"/>
      <sheetName val="华普整车"/>
      <sheetName val="英伦帝华"/>
      <sheetName val="湘潭整车"/>
      <sheetName val="兰州整车"/>
      <sheetName val="济南整车"/>
      <sheetName val="宁波动力"/>
      <sheetName val="华普动力"/>
      <sheetName val="宁波变速器"/>
      <sheetName val="临海发动机"/>
      <sheetName val="数据源（3）"/>
      <sheetName val="数据源（2）"/>
      <sheetName val="数据源"/>
      <sheetName val="整车数据可视化"/>
      <sheetName val="动力数据可视化"/>
      <sheetName val="变速器数据可视化"/>
      <sheetName val="直接材料"/>
      <sheetName val="Calculations_Parameters"/>
      <sheetName val="明细"/>
      <sheetName val="Subs"/>
      <sheetName val="series pricing"/>
      <sheetName val="01_城市上线计划"/>
      <sheetName val="SUMSCHED"/>
      <sheetName val="SALESCUST"/>
      <sheetName val="FOREC1"/>
      <sheetName val="HEADC"/>
      <sheetName val="INVENT"/>
      <sheetName val="INVEST"/>
      <sheetName val="AIS"/>
      <sheetName val="Analysis"/>
      <sheetName val="GROSSM"/>
      <sheetName val="往来款"/>
      <sheetName val="#REF"/>
      <sheetName val="6月超库龄"/>
      <sheetName val="宁波合同"/>
      <sheetName val="R&amp;D"/>
      <sheetName val="Sheet1"/>
      <sheetName val="현금경비중역"/>
      <sheetName val="7、采购成本对比表"/>
      <sheetName val="8、直接材料对比表"/>
      <sheetName val="目  录"/>
      <sheetName val="전체현황"/>
      <sheetName val="备注"/>
      <sheetName val="Code"/>
      <sheetName val="OP"/>
      <sheetName val="销售收入A4"/>
      <sheetName val="1086090401"/>
      <sheetName val="管报费用分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FF"/>
        </a:solidFill>
        <a:ln w="9525" cap="flat" cmpd="sng">
          <a:solidFill>
            <a:srgbClr val="000000"/>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18"/>
  <sheetViews>
    <sheetView view="pageBreakPreview" zoomScaleNormal="85" workbookViewId="0">
      <selection activeCell="G4" sqref="G4"/>
    </sheetView>
  </sheetViews>
  <sheetFormatPr defaultColWidth="9" defaultRowHeight="14.25" customHeight="1" outlineLevelCol="6"/>
  <cols>
    <col min="1" max="1" width="1.41666666666667" style="152" customWidth="1"/>
    <col min="2" max="2" width="4.41666666666667" style="152" customWidth="1"/>
    <col min="3" max="3" width="24.75" style="152" customWidth="1"/>
    <col min="4" max="4" width="5.41666666666667" style="152" customWidth="1"/>
    <col min="5" max="5" width="36" style="152" customWidth="1"/>
    <col min="6" max="6" width="15.9444444444444" style="152" customWidth="1"/>
    <col min="7" max="256" width="9" style="152"/>
    <col min="257" max="257" width="1.41666666666667" style="152" customWidth="1"/>
    <col min="258" max="258" width="4.41666666666667" style="152" customWidth="1"/>
    <col min="259" max="259" width="21.0833333333333" style="152" customWidth="1"/>
    <col min="260" max="260" width="7.75" style="152" customWidth="1"/>
    <col min="261" max="261" width="36" style="152" customWidth="1"/>
    <col min="262" max="262" width="9.08333333333333" style="152" customWidth="1"/>
    <col min="263" max="512" width="9" style="152"/>
    <col min="513" max="513" width="1.41666666666667" style="152" customWidth="1"/>
    <col min="514" max="514" width="4.41666666666667" style="152" customWidth="1"/>
    <col min="515" max="515" width="21.0833333333333" style="152" customWidth="1"/>
    <col min="516" max="516" width="7.75" style="152" customWidth="1"/>
    <col min="517" max="517" width="36" style="152" customWidth="1"/>
    <col min="518" max="518" width="9.08333333333333" style="152" customWidth="1"/>
    <col min="519" max="768" width="9" style="152"/>
    <col min="769" max="769" width="1.41666666666667" style="152" customWidth="1"/>
    <col min="770" max="770" width="4.41666666666667" style="152" customWidth="1"/>
    <col min="771" max="771" width="21.0833333333333" style="152" customWidth="1"/>
    <col min="772" max="772" width="7.75" style="152" customWidth="1"/>
    <col min="773" max="773" width="36" style="152" customWidth="1"/>
    <col min="774" max="774" width="9.08333333333333" style="152" customWidth="1"/>
    <col min="775" max="1024" width="9" style="152"/>
    <col min="1025" max="1025" width="1.41666666666667" style="152" customWidth="1"/>
    <col min="1026" max="1026" width="4.41666666666667" style="152" customWidth="1"/>
    <col min="1027" max="1027" width="21.0833333333333" style="152" customWidth="1"/>
    <col min="1028" max="1028" width="7.75" style="152" customWidth="1"/>
    <col min="1029" max="1029" width="36" style="152" customWidth="1"/>
    <col min="1030" max="1030" width="9.08333333333333" style="152" customWidth="1"/>
    <col min="1031" max="1280" width="9" style="152"/>
    <col min="1281" max="1281" width="1.41666666666667" style="152" customWidth="1"/>
    <col min="1282" max="1282" width="4.41666666666667" style="152" customWidth="1"/>
    <col min="1283" max="1283" width="21.0833333333333" style="152" customWidth="1"/>
    <col min="1284" max="1284" width="7.75" style="152" customWidth="1"/>
    <col min="1285" max="1285" width="36" style="152" customWidth="1"/>
    <col min="1286" max="1286" width="9.08333333333333" style="152" customWidth="1"/>
    <col min="1287" max="1536" width="9" style="152"/>
    <col min="1537" max="1537" width="1.41666666666667" style="152" customWidth="1"/>
    <col min="1538" max="1538" width="4.41666666666667" style="152" customWidth="1"/>
    <col min="1539" max="1539" width="21.0833333333333" style="152" customWidth="1"/>
    <col min="1540" max="1540" width="7.75" style="152" customWidth="1"/>
    <col min="1541" max="1541" width="36" style="152" customWidth="1"/>
    <col min="1542" max="1542" width="9.08333333333333" style="152" customWidth="1"/>
    <col min="1543" max="1792" width="9" style="152"/>
    <col min="1793" max="1793" width="1.41666666666667" style="152" customWidth="1"/>
    <col min="1794" max="1794" width="4.41666666666667" style="152" customWidth="1"/>
    <col min="1795" max="1795" width="21.0833333333333" style="152" customWidth="1"/>
    <col min="1796" max="1796" width="7.75" style="152" customWidth="1"/>
    <col min="1797" max="1797" width="36" style="152" customWidth="1"/>
    <col min="1798" max="1798" width="9.08333333333333" style="152" customWidth="1"/>
    <col min="1799" max="2048" width="9" style="152"/>
    <col min="2049" max="2049" width="1.41666666666667" style="152" customWidth="1"/>
    <col min="2050" max="2050" width="4.41666666666667" style="152" customWidth="1"/>
    <col min="2051" max="2051" width="21.0833333333333" style="152" customWidth="1"/>
    <col min="2052" max="2052" width="7.75" style="152" customWidth="1"/>
    <col min="2053" max="2053" width="36" style="152" customWidth="1"/>
    <col min="2054" max="2054" width="9.08333333333333" style="152" customWidth="1"/>
    <col min="2055" max="2304" width="9" style="152"/>
    <col min="2305" max="2305" width="1.41666666666667" style="152" customWidth="1"/>
    <col min="2306" max="2306" width="4.41666666666667" style="152" customWidth="1"/>
    <col min="2307" max="2307" width="21.0833333333333" style="152" customWidth="1"/>
    <col min="2308" max="2308" width="7.75" style="152" customWidth="1"/>
    <col min="2309" max="2309" width="36" style="152" customWidth="1"/>
    <col min="2310" max="2310" width="9.08333333333333" style="152" customWidth="1"/>
    <col min="2311" max="2560" width="9" style="152"/>
    <col min="2561" max="2561" width="1.41666666666667" style="152" customWidth="1"/>
    <col min="2562" max="2562" width="4.41666666666667" style="152" customWidth="1"/>
    <col min="2563" max="2563" width="21.0833333333333" style="152" customWidth="1"/>
    <col min="2564" max="2564" width="7.75" style="152" customWidth="1"/>
    <col min="2565" max="2565" width="36" style="152" customWidth="1"/>
    <col min="2566" max="2566" width="9.08333333333333" style="152" customWidth="1"/>
    <col min="2567" max="2816" width="9" style="152"/>
    <col min="2817" max="2817" width="1.41666666666667" style="152" customWidth="1"/>
    <col min="2818" max="2818" width="4.41666666666667" style="152" customWidth="1"/>
    <col min="2819" max="2819" width="21.0833333333333" style="152" customWidth="1"/>
    <col min="2820" max="2820" width="7.75" style="152" customWidth="1"/>
    <col min="2821" max="2821" width="36" style="152" customWidth="1"/>
    <col min="2822" max="2822" width="9.08333333333333" style="152" customWidth="1"/>
    <col min="2823" max="3072" width="9" style="152"/>
    <col min="3073" max="3073" width="1.41666666666667" style="152" customWidth="1"/>
    <col min="3074" max="3074" width="4.41666666666667" style="152" customWidth="1"/>
    <col min="3075" max="3075" width="21.0833333333333" style="152" customWidth="1"/>
    <col min="3076" max="3076" width="7.75" style="152" customWidth="1"/>
    <col min="3077" max="3077" width="36" style="152" customWidth="1"/>
    <col min="3078" max="3078" width="9.08333333333333" style="152" customWidth="1"/>
    <col min="3079" max="3328" width="9" style="152"/>
    <col min="3329" max="3329" width="1.41666666666667" style="152" customWidth="1"/>
    <col min="3330" max="3330" width="4.41666666666667" style="152" customWidth="1"/>
    <col min="3331" max="3331" width="21.0833333333333" style="152" customWidth="1"/>
    <col min="3332" max="3332" width="7.75" style="152" customWidth="1"/>
    <col min="3333" max="3333" width="36" style="152" customWidth="1"/>
    <col min="3334" max="3334" width="9.08333333333333" style="152" customWidth="1"/>
    <col min="3335" max="3584" width="9" style="152"/>
    <col min="3585" max="3585" width="1.41666666666667" style="152" customWidth="1"/>
    <col min="3586" max="3586" width="4.41666666666667" style="152" customWidth="1"/>
    <col min="3587" max="3587" width="21.0833333333333" style="152" customWidth="1"/>
    <col min="3588" max="3588" width="7.75" style="152" customWidth="1"/>
    <col min="3589" max="3589" width="36" style="152" customWidth="1"/>
    <col min="3590" max="3590" width="9.08333333333333" style="152" customWidth="1"/>
    <col min="3591" max="3840" width="9" style="152"/>
    <col min="3841" max="3841" width="1.41666666666667" style="152" customWidth="1"/>
    <col min="3842" max="3842" width="4.41666666666667" style="152" customWidth="1"/>
    <col min="3843" max="3843" width="21.0833333333333" style="152" customWidth="1"/>
    <col min="3844" max="3844" width="7.75" style="152" customWidth="1"/>
    <col min="3845" max="3845" width="36" style="152" customWidth="1"/>
    <col min="3846" max="3846" width="9.08333333333333" style="152" customWidth="1"/>
    <col min="3847" max="4096" width="9" style="152"/>
    <col min="4097" max="4097" width="1.41666666666667" style="152" customWidth="1"/>
    <col min="4098" max="4098" width="4.41666666666667" style="152" customWidth="1"/>
    <col min="4099" max="4099" width="21.0833333333333" style="152" customWidth="1"/>
    <col min="4100" max="4100" width="7.75" style="152" customWidth="1"/>
    <col min="4101" max="4101" width="36" style="152" customWidth="1"/>
    <col min="4102" max="4102" width="9.08333333333333" style="152" customWidth="1"/>
    <col min="4103" max="4352" width="9" style="152"/>
    <col min="4353" max="4353" width="1.41666666666667" style="152" customWidth="1"/>
    <col min="4354" max="4354" width="4.41666666666667" style="152" customWidth="1"/>
    <col min="4355" max="4355" width="21.0833333333333" style="152" customWidth="1"/>
    <col min="4356" max="4356" width="7.75" style="152" customWidth="1"/>
    <col min="4357" max="4357" width="36" style="152" customWidth="1"/>
    <col min="4358" max="4358" width="9.08333333333333" style="152" customWidth="1"/>
    <col min="4359" max="4608" width="9" style="152"/>
    <col min="4609" max="4609" width="1.41666666666667" style="152" customWidth="1"/>
    <col min="4610" max="4610" width="4.41666666666667" style="152" customWidth="1"/>
    <col min="4611" max="4611" width="21.0833333333333" style="152" customWidth="1"/>
    <col min="4612" max="4612" width="7.75" style="152" customWidth="1"/>
    <col min="4613" max="4613" width="36" style="152" customWidth="1"/>
    <col min="4614" max="4614" width="9.08333333333333" style="152" customWidth="1"/>
    <col min="4615" max="4864" width="9" style="152"/>
    <col min="4865" max="4865" width="1.41666666666667" style="152" customWidth="1"/>
    <col min="4866" max="4866" width="4.41666666666667" style="152" customWidth="1"/>
    <col min="4867" max="4867" width="21.0833333333333" style="152" customWidth="1"/>
    <col min="4868" max="4868" width="7.75" style="152" customWidth="1"/>
    <col min="4869" max="4869" width="36" style="152" customWidth="1"/>
    <col min="4870" max="4870" width="9.08333333333333" style="152" customWidth="1"/>
    <col min="4871" max="5120" width="9" style="152"/>
    <col min="5121" max="5121" width="1.41666666666667" style="152" customWidth="1"/>
    <col min="5122" max="5122" width="4.41666666666667" style="152" customWidth="1"/>
    <col min="5123" max="5123" width="21.0833333333333" style="152" customWidth="1"/>
    <col min="5124" max="5124" width="7.75" style="152" customWidth="1"/>
    <col min="5125" max="5125" width="36" style="152" customWidth="1"/>
    <col min="5126" max="5126" width="9.08333333333333" style="152" customWidth="1"/>
    <col min="5127" max="5376" width="9" style="152"/>
    <col min="5377" max="5377" width="1.41666666666667" style="152" customWidth="1"/>
    <col min="5378" max="5378" width="4.41666666666667" style="152" customWidth="1"/>
    <col min="5379" max="5379" width="21.0833333333333" style="152" customWidth="1"/>
    <col min="5380" max="5380" width="7.75" style="152" customWidth="1"/>
    <col min="5381" max="5381" width="36" style="152" customWidth="1"/>
    <col min="5382" max="5382" width="9.08333333333333" style="152" customWidth="1"/>
    <col min="5383" max="5632" width="9" style="152"/>
    <col min="5633" max="5633" width="1.41666666666667" style="152" customWidth="1"/>
    <col min="5634" max="5634" width="4.41666666666667" style="152" customWidth="1"/>
    <col min="5635" max="5635" width="21.0833333333333" style="152" customWidth="1"/>
    <col min="5636" max="5636" width="7.75" style="152" customWidth="1"/>
    <col min="5637" max="5637" width="36" style="152" customWidth="1"/>
    <col min="5638" max="5638" width="9.08333333333333" style="152" customWidth="1"/>
    <col min="5639" max="5888" width="9" style="152"/>
    <col min="5889" max="5889" width="1.41666666666667" style="152" customWidth="1"/>
    <col min="5890" max="5890" width="4.41666666666667" style="152" customWidth="1"/>
    <col min="5891" max="5891" width="21.0833333333333" style="152" customWidth="1"/>
    <col min="5892" max="5892" width="7.75" style="152" customWidth="1"/>
    <col min="5893" max="5893" width="36" style="152" customWidth="1"/>
    <col min="5894" max="5894" width="9.08333333333333" style="152" customWidth="1"/>
    <col min="5895" max="6144" width="9" style="152"/>
    <col min="6145" max="6145" width="1.41666666666667" style="152" customWidth="1"/>
    <col min="6146" max="6146" width="4.41666666666667" style="152" customWidth="1"/>
    <col min="6147" max="6147" width="21.0833333333333" style="152" customWidth="1"/>
    <col min="6148" max="6148" width="7.75" style="152" customWidth="1"/>
    <col min="6149" max="6149" width="36" style="152" customWidth="1"/>
    <col min="6150" max="6150" width="9.08333333333333" style="152" customWidth="1"/>
    <col min="6151" max="6400" width="9" style="152"/>
    <col min="6401" max="6401" width="1.41666666666667" style="152" customWidth="1"/>
    <col min="6402" max="6402" width="4.41666666666667" style="152" customWidth="1"/>
    <col min="6403" max="6403" width="21.0833333333333" style="152" customWidth="1"/>
    <col min="6404" max="6404" width="7.75" style="152" customWidth="1"/>
    <col min="6405" max="6405" width="36" style="152" customWidth="1"/>
    <col min="6406" max="6406" width="9.08333333333333" style="152" customWidth="1"/>
    <col min="6407" max="6656" width="9" style="152"/>
    <col min="6657" max="6657" width="1.41666666666667" style="152" customWidth="1"/>
    <col min="6658" max="6658" width="4.41666666666667" style="152" customWidth="1"/>
    <col min="6659" max="6659" width="21.0833333333333" style="152" customWidth="1"/>
    <col min="6660" max="6660" width="7.75" style="152" customWidth="1"/>
    <col min="6661" max="6661" width="36" style="152" customWidth="1"/>
    <col min="6662" max="6662" width="9.08333333333333" style="152" customWidth="1"/>
    <col min="6663" max="6912" width="9" style="152"/>
    <col min="6913" max="6913" width="1.41666666666667" style="152" customWidth="1"/>
    <col min="6914" max="6914" width="4.41666666666667" style="152" customWidth="1"/>
    <col min="6915" max="6915" width="21.0833333333333" style="152" customWidth="1"/>
    <col min="6916" max="6916" width="7.75" style="152" customWidth="1"/>
    <col min="6917" max="6917" width="36" style="152" customWidth="1"/>
    <col min="6918" max="6918" width="9.08333333333333" style="152" customWidth="1"/>
    <col min="6919" max="7168" width="9" style="152"/>
    <col min="7169" max="7169" width="1.41666666666667" style="152" customWidth="1"/>
    <col min="7170" max="7170" width="4.41666666666667" style="152" customWidth="1"/>
    <col min="7171" max="7171" width="21.0833333333333" style="152" customWidth="1"/>
    <col min="7172" max="7172" width="7.75" style="152" customWidth="1"/>
    <col min="7173" max="7173" width="36" style="152" customWidth="1"/>
    <col min="7174" max="7174" width="9.08333333333333" style="152" customWidth="1"/>
    <col min="7175" max="7424" width="9" style="152"/>
    <col min="7425" max="7425" width="1.41666666666667" style="152" customWidth="1"/>
    <col min="7426" max="7426" width="4.41666666666667" style="152" customWidth="1"/>
    <col min="7427" max="7427" width="21.0833333333333" style="152" customWidth="1"/>
    <col min="7428" max="7428" width="7.75" style="152" customWidth="1"/>
    <col min="7429" max="7429" width="36" style="152" customWidth="1"/>
    <col min="7430" max="7430" width="9.08333333333333" style="152" customWidth="1"/>
    <col min="7431" max="7680" width="9" style="152"/>
    <col min="7681" max="7681" width="1.41666666666667" style="152" customWidth="1"/>
    <col min="7682" max="7682" width="4.41666666666667" style="152" customWidth="1"/>
    <col min="7683" max="7683" width="21.0833333333333" style="152" customWidth="1"/>
    <col min="7684" max="7684" width="7.75" style="152" customWidth="1"/>
    <col min="7685" max="7685" width="36" style="152" customWidth="1"/>
    <col min="7686" max="7686" width="9.08333333333333" style="152" customWidth="1"/>
    <col min="7687" max="7936" width="9" style="152"/>
    <col min="7937" max="7937" width="1.41666666666667" style="152" customWidth="1"/>
    <col min="7938" max="7938" width="4.41666666666667" style="152" customWidth="1"/>
    <col min="7939" max="7939" width="21.0833333333333" style="152" customWidth="1"/>
    <col min="7940" max="7940" width="7.75" style="152" customWidth="1"/>
    <col min="7941" max="7941" width="36" style="152" customWidth="1"/>
    <col min="7942" max="7942" width="9.08333333333333" style="152" customWidth="1"/>
    <col min="7943" max="8192" width="9" style="152"/>
    <col min="8193" max="8193" width="1.41666666666667" style="152" customWidth="1"/>
    <col min="8194" max="8194" width="4.41666666666667" style="152" customWidth="1"/>
    <col min="8195" max="8195" width="21.0833333333333" style="152" customWidth="1"/>
    <col min="8196" max="8196" width="7.75" style="152" customWidth="1"/>
    <col min="8197" max="8197" width="36" style="152" customWidth="1"/>
    <col min="8198" max="8198" width="9.08333333333333" style="152" customWidth="1"/>
    <col min="8199" max="8448" width="9" style="152"/>
    <col min="8449" max="8449" width="1.41666666666667" style="152" customWidth="1"/>
    <col min="8450" max="8450" width="4.41666666666667" style="152" customWidth="1"/>
    <col min="8451" max="8451" width="21.0833333333333" style="152" customWidth="1"/>
    <col min="8452" max="8452" width="7.75" style="152" customWidth="1"/>
    <col min="8453" max="8453" width="36" style="152" customWidth="1"/>
    <col min="8454" max="8454" width="9.08333333333333" style="152" customWidth="1"/>
    <col min="8455" max="8704" width="9" style="152"/>
    <col min="8705" max="8705" width="1.41666666666667" style="152" customWidth="1"/>
    <col min="8706" max="8706" width="4.41666666666667" style="152" customWidth="1"/>
    <col min="8707" max="8707" width="21.0833333333333" style="152" customWidth="1"/>
    <col min="8708" max="8708" width="7.75" style="152" customWidth="1"/>
    <col min="8709" max="8709" width="36" style="152" customWidth="1"/>
    <col min="8710" max="8710" width="9.08333333333333" style="152" customWidth="1"/>
    <col min="8711" max="8960" width="9" style="152"/>
    <col min="8961" max="8961" width="1.41666666666667" style="152" customWidth="1"/>
    <col min="8962" max="8962" width="4.41666666666667" style="152" customWidth="1"/>
    <col min="8963" max="8963" width="21.0833333333333" style="152" customWidth="1"/>
    <col min="8964" max="8964" width="7.75" style="152" customWidth="1"/>
    <col min="8965" max="8965" width="36" style="152" customWidth="1"/>
    <col min="8966" max="8966" width="9.08333333333333" style="152" customWidth="1"/>
    <col min="8967" max="9216" width="9" style="152"/>
    <col min="9217" max="9217" width="1.41666666666667" style="152" customWidth="1"/>
    <col min="9218" max="9218" width="4.41666666666667" style="152" customWidth="1"/>
    <col min="9219" max="9219" width="21.0833333333333" style="152" customWidth="1"/>
    <col min="9220" max="9220" width="7.75" style="152" customWidth="1"/>
    <col min="9221" max="9221" width="36" style="152" customWidth="1"/>
    <col min="9222" max="9222" width="9.08333333333333" style="152" customWidth="1"/>
    <col min="9223" max="9472" width="9" style="152"/>
    <col min="9473" max="9473" width="1.41666666666667" style="152" customWidth="1"/>
    <col min="9474" max="9474" width="4.41666666666667" style="152" customWidth="1"/>
    <col min="9475" max="9475" width="21.0833333333333" style="152" customWidth="1"/>
    <col min="9476" max="9476" width="7.75" style="152" customWidth="1"/>
    <col min="9477" max="9477" width="36" style="152" customWidth="1"/>
    <col min="9478" max="9478" width="9.08333333333333" style="152" customWidth="1"/>
    <col min="9479" max="9728" width="9" style="152"/>
    <col min="9729" max="9729" width="1.41666666666667" style="152" customWidth="1"/>
    <col min="9730" max="9730" width="4.41666666666667" style="152" customWidth="1"/>
    <col min="9731" max="9731" width="21.0833333333333" style="152" customWidth="1"/>
    <col min="9732" max="9732" width="7.75" style="152" customWidth="1"/>
    <col min="9733" max="9733" width="36" style="152" customWidth="1"/>
    <col min="9734" max="9734" width="9.08333333333333" style="152" customWidth="1"/>
    <col min="9735" max="9984" width="9" style="152"/>
    <col min="9985" max="9985" width="1.41666666666667" style="152" customWidth="1"/>
    <col min="9986" max="9986" width="4.41666666666667" style="152" customWidth="1"/>
    <col min="9987" max="9987" width="21.0833333333333" style="152" customWidth="1"/>
    <col min="9988" max="9988" width="7.75" style="152" customWidth="1"/>
    <col min="9989" max="9989" width="36" style="152" customWidth="1"/>
    <col min="9990" max="9990" width="9.08333333333333" style="152" customWidth="1"/>
    <col min="9991" max="10240" width="9" style="152"/>
    <col min="10241" max="10241" width="1.41666666666667" style="152" customWidth="1"/>
    <col min="10242" max="10242" width="4.41666666666667" style="152" customWidth="1"/>
    <col min="10243" max="10243" width="21.0833333333333" style="152" customWidth="1"/>
    <col min="10244" max="10244" width="7.75" style="152" customWidth="1"/>
    <col min="10245" max="10245" width="36" style="152" customWidth="1"/>
    <col min="10246" max="10246" width="9.08333333333333" style="152" customWidth="1"/>
    <col min="10247" max="10496" width="9" style="152"/>
    <col min="10497" max="10497" width="1.41666666666667" style="152" customWidth="1"/>
    <col min="10498" max="10498" width="4.41666666666667" style="152" customWidth="1"/>
    <col min="10499" max="10499" width="21.0833333333333" style="152" customWidth="1"/>
    <col min="10500" max="10500" width="7.75" style="152" customWidth="1"/>
    <col min="10501" max="10501" width="36" style="152" customWidth="1"/>
    <col min="10502" max="10502" width="9.08333333333333" style="152" customWidth="1"/>
    <col min="10503" max="10752" width="9" style="152"/>
    <col min="10753" max="10753" width="1.41666666666667" style="152" customWidth="1"/>
    <col min="10754" max="10754" width="4.41666666666667" style="152" customWidth="1"/>
    <col min="10755" max="10755" width="21.0833333333333" style="152" customWidth="1"/>
    <col min="10756" max="10756" width="7.75" style="152" customWidth="1"/>
    <col min="10757" max="10757" width="36" style="152" customWidth="1"/>
    <col min="10758" max="10758" width="9.08333333333333" style="152" customWidth="1"/>
    <col min="10759" max="11008" width="9" style="152"/>
    <col min="11009" max="11009" width="1.41666666666667" style="152" customWidth="1"/>
    <col min="11010" max="11010" width="4.41666666666667" style="152" customWidth="1"/>
    <col min="11011" max="11011" width="21.0833333333333" style="152" customWidth="1"/>
    <col min="11012" max="11012" width="7.75" style="152" customWidth="1"/>
    <col min="11013" max="11013" width="36" style="152" customWidth="1"/>
    <col min="11014" max="11014" width="9.08333333333333" style="152" customWidth="1"/>
    <col min="11015" max="11264" width="9" style="152"/>
    <col min="11265" max="11265" width="1.41666666666667" style="152" customWidth="1"/>
    <col min="11266" max="11266" width="4.41666666666667" style="152" customWidth="1"/>
    <col min="11267" max="11267" width="21.0833333333333" style="152" customWidth="1"/>
    <col min="11268" max="11268" width="7.75" style="152" customWidth="1"/>
    <col min="11269" max="11269" width="36" style="152" customWidth="1"/>
    <col min="11270" max="11270" width="9.08333333333333" style="152" customWidth="1"/>
    <col min="11271" max="11520" width="9" style="152"/>
    <col min="11521" max="11521" width="1.41666666666667" style="152" customWidth="1"/>
    <col min="11522" max="11522" width="4.41666666666667" style="152" customWidth="1"/>
    <col min="11523" max="11523" width="21.0833333333333" style="152" customWidth="1"/>
    <col min="11524" max="11524" width="7.75" style="152" customWidth="1"/>
    <col min="11525" max="11525" width="36" style="152" customWidth="1"/>
    <col min="11526" max="11526" width="9.08333333333333" style="152" customWidth="1"/>
    <col min="11527" max="11776" width="9" style="152"/>
    <col min="11777" max="11777" width="1.41666666666667" style="152" customWidth="1"/>
    <col min="11778" max="11778" width="4.41666666666667" style="152" customWidth="1"/>
    <col min="11779" max="11779" width="21.0833333333333" style="152" customWidth="1"/>
    <col min="11780" max="11780" width="7.75" style="152" customWidth="1"/>
    <col min="11781" max="11781" width="36" style="152" customWidth="1"/>
    <col min="11782" max="11782" width="9.08333333333333" style="152" customWidth="1"/>
    <col min="11783" max="12032" width="9" style="152"/>
    <col min="12033" max="12033" width="1.41666666666667" style="152" customWidth="1"/>
    <col min="12034" max="12034" width="4.41666666666667" style="152" customWidth="1"/>
    <col min="12035" max="12035" width="21.0833333333333" style="152" customWidth="1"/>
    <col min="12036" max="12036" width="7.75" style="152" customWidth="1"/>
    <col min="12037" max="12037" width="36" style="152" customWidth="1"/>
    <col min="12038" max="12038" width="9.08333333333333" style="152" customWidth="1"/>
    <col min="12039" max="12288" width="9" style="152"/>
    <col min="12289" max="12289" width="1.41666666666667" style="152" customWidth="1"/>
    <col min="12290" max="12290" width="4.41666666666667" style="152" customWidth="1"/>
    <col min="12291" max="12291" width="21.0833333333333" style="152" customWidth="1"/>
    <col min="12292" max="12292" width="7.75" style="152" customWidth="1"/>
    <col min="12293" max="12293" width="36" style="152" customWidth="1"/>
    <col min="12294" max="12294" width="9.08333333333333" style="152" customWidth="1"/>
    <col min="12295" max="12544" width="9" style="152"/>
    <col min="12545" max="12545" width="1.41666666666667" style="152" customWidth="1"/>
    <col min="12546" max="12546" width="4.41666666666667" style="152" customWidth="1"/>
    <col min="12547" max="12547" width="21.0833333333333" style="152" customWidth="1"/>
    <col min="12548" max="12548" width="7.75" style="152" customWidth="1"/>
    <col min="12549" max="12549" width="36" style="152" customWidth="1"/>
    <col min="12550" max="12550" width="9.08333333333333" style="152" customWidth="1"/>
    <col min="12551" max="12800" width="9" style="152"/>
    <col min="12801" max="12801" width="1.41666666666667" style="152" customWidth="1"/>
    <col min="12802" max="12802" width="4.41666666666667" style="152" customWidth="1"/>
    <col min="12803" max="12803" width="21.0833333333333" style="152" customWidth="1"/>
    <col min="12804" max="12804" width="7.75" style="152" customWidth="1"/>
    <col min="12805" max="12805" width="36" style="152" customWidth="1"/>
    <col min="12806" max="12806" width="9.08333333333333" style="152" customWidth="1"/>
    <col min="12807" max="13056" width="9" style="152"/>
    <col min="13057" max="13057" width="1.41666666666667" style="152" customWidth="1"/>
    <col min="13058" max="13058" width="4.41666666666667" style="152" customWidth="1"/>
    <col min="13059" max="13059" width="21.0833333333333" style="152" customWidth="1"/>
    <col min="13060" max="13060" width="7.75" style="152" customWidth="1"/>
    <col min="13061" max="13061" width="36" style="152" customWidth="1"/>
    <col min="13062" max="13062" width="9.08333333333333" style="152" customWidth="1"/>
    <col min="13063" max="13312" width="9" style="152"/>
    <col min="13313" max="13313" width="1.41666666666667" style="152" customWidth="1"/>
    <col min="13314" max="13314" width="4.41666666666667" style="152" customWidth="1"/>
    <col min="13315" max="13315" width="21.0833333333333" style="152" customWidth="1"/>
    <col min="13316" max="13316" width="7.75" style="152" customWidth="1"/>
    <col min="13317" max="13317" width="36" style="152" customWidth="1"/>
    <col min="13318" max="13318" width="9.08333333333333" style="152" customWidth="1"/>
    <col min="13319" max="13568" width="9" style="152"/>
    <col min="13569" max="13569" width="1.41666666666667" style="152" customWidth="1"/>
    <col min="13570" max="13570" width="4.41666666666667" style="152" customWidth="1"/>
    <col min="13571" max="13571" width="21.0833333333333" style="152" customWidth="1"/>
    <col min="13572" max="13572" width="7.75" style="152" customWidth="1"/>
    <col min="13573" max="13573" width="36" style="152" customWidth="1"/>
    <col min="13574" max="13574" width="9.08333333333333" style="152" customWidth="1"/>
    <col min="13575" max="13824" width="9" style="152"/>
    <col min="13825" max="13825" width="1.41666666666667" style="152" customWidth="1"/>
    <col min="13826" max="13826" width="4.41666666666667" style="152" customWidth="1"/>
    <col min="13827" max="13827" width="21.0833333333333" style="152" customWidth="1"/>
    <col min="13828" max="13828" width="7.75" style="152" customWidth="1"/>
    <col min="13829" max="13829" width="36" style="152" customWidth="1"/>
    <col min="13830" max="13830" width="9.08333333333333" style="152" customWidth="1"/>
    <col min="13831" max="14080" width="9" style="152"/>
    <col min="14081" max="14081" width="1.41666666666667" style="152" customWidth="1"/>
    <col min="14082" max="14082" width="4.41666666666667" style="152" customWidth="1"/>
    <col min="14083" max="14083" width="21.0833333333333" style="152" customWidth="1"/>
    <col min="14084" max="14084" width="7.75" style="152" customWidth="1"/>
    <col min="14085" max="14085" width="36" style="152" customWidth="1"/>
    <col min="14086" max="14086" width="9.08333333333333" style="152" customWidth="1"/>
    <col min="14087" max="14336" width="9" style="152"/>
    <col min="14337" max="14337" width="1.41666666666667" style="152" customWidth="1"/>
    <col min="14338" max="14338" width="4.41666666666667" style="152" customWidth="1"/>
    <col min="14339" max="14339" width="21.0833333333333" style="152" customWidth="1"/>
    <col min="14340" max="14340" width="7.75" style="152" customWidth="1"/>
    <col min="14341" max="14341" width="36" style="152" customWidth="1"/>
    <col min="14342" max="14342" width="9.08333333333333" style="152" customWidth="1"/>
    <col min="14343" max="14592" width="9" style="152"/>
    <col min="14593" max="14593" width="1.41666666666667" style="152" customWidth="1"/>
    <col min="14594" max="14594" width="4.41666666666667" style="152" customWidth="1"/>
    <col min="14595" max="14595" width="21.0833333333333" style="152" customWidth="1"/>
    <col min="14596" max="14596" width="7.75" style="152" customWidth="1"/>
    <col min="14597" max="14597" width="36" style="152" customWidth="1"/>
    <col min="14598" max="14598" width="9.08333333333333" style="152" customWidth="1"/>
    <col min="14599" max="14848" width="9" style="152"/>
    <col min="14849" max="14849" width="1.41666666666667" style="152" customWidth="1"/>
    <col min="14850" max="14850" width="4.41666666666667" style="152" customWidth="1"/>
    <col min="14851" max="14851" width="21.0833333333333" style="152" customWidth="1"/>
    <col min="14852" max="14852" width="7.75" style="152" customWidth="1"/>
    <col min="14853" max="14853" width="36" style="152" customWidth="1"/>
    <col min="14854" max="14854" width="9.08333333333333" style="152" customWidth="1"/>
    <col min="14855" max="15104" width="9" style="152"/>
    <col min="15105" max="15105" width="1.41666666666667" style="152" customWidth="1"/>
    <col min="15106" max="15106" width="4.41666666666667" style="152" customWidth="1"/>
    <col min="15107" max="15107" width="21.0833333333333" style="152" customWidth="1"/>
    <col min="15108" max="15108" width="7.75" style="152" customWidth="1"/>
    <col min="15109" max="15109" width="36" style="152" customWidth="1"/>
    <col min="15110" max="15110" width="9.08333333333333" style="152" customWidth="1"/>
    <col min="15111" max="15360" width="9" style="152"/>
    <col min="15361" max="15361" width="1.41666666666667" style="152" customWidth="1"/>
    <col min="15362" max="15362" width="4.41666666666667" style="152" customWidth="1"/>
    <col min="15363" max="15363" width="21.0833333333333" style="152" customWidth="1"/>
    <col min="15364" max="15364" width="7.75" style="152" customWidth="1"/>
    <col min="15365" max="15365" width="36" style="152" customWidth="1"/>
    <col min="15366" max="15366" width="9.08333333333333" style="152" customWidth="1"/>
    <col min="15367" max="15616" width="9" style="152"/>
    <col min="15617" max="15617" width="1.41666666666667" style="152" customWidth="1"/>
    <col min="15618" max="15618" width="4.41666666666667" style="152" customWidth="1"/>
    <col min="15619" max="15619" width="21.0833333333333" style="152" customWidth="1"/>
    <col min="15620" max="15620" width="7.75" style="152" customWidth="1"/>
    <col min="15621" max="15621" width="36" style="152" customWidth="1"/>
    <col min="15622" max="15622" width="9.08333333333333" style="152" customWidth="1"/>
    <col min="15623" max="15872" width="9" style="152"/>
    <col min="15873" max="15873" width="1.41666666666667" style="152" customWidth="1"/>
    <col min="15874" max="15874" width="4.41666666666667" style="152" customWidth="1"/>
    <col min="15875" max="15875" width="21.0833333333333" style="152" customWidth="1"/>
    <col min="15876" max="15876" width="7.75" style="152" customWidth="1"/>
    <col min="15877" max="15877" width="36" style="152" customWidth="1"/>
    <col min="15878" max="15878" width="9.08333333333333" style="152" customWidth="1"/>
    <col min="15879" max="16128" width="9" style="152"/>
    <col min="16129" max="16129" width="1.41666666666667" style="152" customWidth="1"/>
    <col min="16130" max="16130" width="4.41666666666667" style="152" customWidth="1"/>
    <col min="16131" max="16131" width="21.0833333333333" style="152" customWidth="1"/>
    <col min="16132" max="16132" width="7.75" style="152" customWidth="1"/>
    <col min="16133" max="16133" width="36" style="152" customWidth="1"/>
    <col min="16134" max="16134" width="9.08333333333333" style="152" customWidth="1"/>
    <col min="16135" max="16384" width="9" style="152"/>
  </cols>
  <sheetData>
    <row r="1" s="152" customFormat="1" ht="42" customHeight="1" spans="2:6">
      <c r="B1" s="153" t="s">
        <v>0</v>
      </c>
      <c r="C1" s="154"/>
      <c r="D1" s="154"/>
      <c r="E1" s="154"/>
      <c r="F1" s="155"/>
    </row>
    <row r="2" s="152" customFormat="1" ht="25.5" customHeight="1" spans="2:6">
      <c r="B2" s="156"/>
      <c r="C2" s="157"/>
      <c r="D2" s="157"/>
      <c r="E2" s="157"/>
      <c r="F2" s="158"/>
    </row>
    <row r="3" s="152" customFormat="1" ht="40" customHeight="1" spans="2:6">
      <c r="B3" s="156"/>
      <c r="C3" s="159" t="s">
        <v>1</v>
      </c>
      <c r="D3" s="160"/>
      <c r="E3" s="160"/>
      <c r="F3" s="161"/>
    </row>
    <row r="4" s="152" customFormat="1" ht="116" customHeight="1" spans="2:7">
      <c r="B4" s="156"/>
      <c r="C4" s="162" t="s">
        <v>2</v>
      </c>
      <c r="D4" s="159"/>
      <c r="E4" s="159"/>
      <c r="F4" s="163"/>
      <c r="G4" s="164"/>
    </row>
    <row r="5" s="152" customFormat="1" ht="55" customHeight="1" spans="2:6">
      <c r="B5" s="156"/>
      <c r="C5" s="159" t="s">
        <v>3</v>
      </c>
      <c r="D5" s="165"/>
      <c r="E5" s="165"/>
      <c r="F5" s="166"/>
    </row>
    <row r="6" s="152" customFormat="1" ht="44" customHeight="1" spans="2:6">
      <c r="B6" s="156"/>
      <c r="C6" s="159" t="s">
        <v>4</v>
      </c>
      <c r="D6" s="159"/>
      <c r="E6" s="159"/>
      <c r="F6" s="163"/>
    </row>
    <row r="7" s="152" customFormat="1" ht="13.5" customHeight="1" spans="2:6">
      <c r="B7" s="167"/>
      <c r="F7" s="168"/>
    </row>
    <row r="8" s="152" customFormat="1" ht="13.5" customHeight="1" spans="2:6">
      <c r="B8" s="167"/>
      <c r="F8" s="168"/>
    </row>
    <row r="9" s="152" customFormat="1" ht="13.5" customHeight="1" spans="2:6">
      <c r="B9" s="167"/>
      <c r="F9" s="168"/>
    </row>
    <row r="10" s="152" customFormat="1" ht="13.5" customHeight="1" spans="2:6">
      <c r="B10" s="167"/>
      <c r="F10" s="168"/>
    </row>
    <row r="11" s="152" customFormat="1" ht="13.5" customHeight="1" spans="2:6">
      <c r="B11" s="167"/>
      <c r="F11" s="168"/>
    </row>
    <row r="12" s="152" customFormat="1" ht="13.5" customHeight="1" spans="2:6">
      <c r="B12" s="167"/>
      <c r="F12" s="168"/>
    </row>
    <row r="13" s="152" customFormat="1" ht="13.5" customHeight="1" spans="2:6">
      <c r="B13" s="167"/>
      <c r="F13" s="168"/>
    </row>
    <row r="14" s="152" customFormat="1" customHeight="1" spans="2:6">
      <c r="B14" s="167"/>
      <c r="F14" s="168"/>
    </row>
    <row r="15" s="152" customFormat="1" customHeight="1" spans="2:6">
      <c r="B15" s="167"/>
      <c r="F15" s="168"/>
    </row>
    <row r="16" s="152" customFormat="1" customHeight="1" spans="2:6">
      <c r="B16" s="167"/>
      <c r="F16" s="168"/>
    </row>
    <row r="17" s="152" customFormat="1" customHeight="1" spans="2:6">
      <c r="B17" s="167"/>
      <c r="F17" s="168"/>
    </row>
    <row r="18" s="152" customFormat="1" customHeight="1" spans="2:6">
      <c r="B18" s="169"/>
      <c r="C18" s="170"/>
      <c r="D18" s="170"/>
      <c r="E18" s="170"/>
      <c r="F18" s="171"/>
    </row>
  </sheetData>
  <mergeCells count="5">
    <mergeCell ref="B1:F1"/>
    <mergeCell ref="C3:F3"/>
    <mergeCell ref="C4:F4"/>
    <mergeCell ref="C5:F5"/>
    <mergeCell ref="C6:F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fitToPage="1"/>
  </sheetPr>
  <dimension ref="A1:IO140"/>
  <sheetViews>
    <sheetView showGridLines="0" tabSelected="1" zoomScale="85" zoomScaleNormal="85" workbookViewId="0">
      <pane ySplit="2" topLeftCell="A127" activePane="bottomLeft" state="frozen"/>
      <selection/>
      <selection pane="bottomLeft" activeCell="D142" sqref="D142"/>
    </sheetView>
  </sheetViews>
  <sheetFormatPr defaultColWidth="11.3981481481481" defaultRowHeight="25" customHeight="1"/>
  <cols>
    <col min="1" max="1" width="9.7037037037037" style="8" customWidth="1"/>
    <col min="2" max="2" width="25.2037037037037" style="8" customWidth="1"/>
    <col min="3" max="3" width="31" style="58" customWidth="1"/>
    <col min="4" max="4" width="34.3981481481481" style="59" customWidth="1"/>
    <col min="5" max="5" width="19.2962962962963" style="8" customWidth="1"/>
    <col min="6" max="6" width="9.2037037037037" style="8" customWidth="1"/>
    <col min="7" max="7" width="8.60185185185185" style="60" customWidth="1"/>
    <col min="8" max="8" width="12.4166666666667" style="60" customWidth="1"/>
    <col min="9" max="9" width="10.5" style="60" customWidth="1"/>
    <col min="10" max="10" width="11.1018518518519" style="60" customWidth="1"/>
    <col min="11" max="11" width="13.7037037037037" style="60" customWidth="1"/>
    <col min="12" max="12" width="37.7037037037037" style="8" customWidth="1"/>
    <col min="13" max="13" width="11.3981481481481" style="8"/>
    <col min="16" max="16384" width="11.3981481481481" style="8"/>
  </cols>
  <sheetData>
    <row r="1" s="56" customFormat="1" ht="45.65" customHeight="1" spans="1:19">
      <c r="A1" s="61" t="s">
        <v>5</v>
      </c>
      <c r="B1" s="61"/>
      <c r="C1" s="61"/>
      <c r="D1" s="62"/>
      <c r="E1" s="61"/>
      <c r="F1" s="63"/>
      <c r="G1" s="64"/>
      <c r="H1" s="64"/>
      <c r="I1" s="64"/>
      <c r="J1" s="64"/>
      <c r="K1" s="64"/>
      <c r="L1" s="63"/>
      <c r="P1" s="106" t="s">
        <v>6</v>
      </c>
      <c r="Q1" s="106" t="s">
        <v>7</v>
      </c>
      <c r="R1" s="106" t="s">
        <v>8</v>
      </c>
      <c r="S1" s="120" t="s">
        <v>9</v>
      </c>
    </row>
    <row r="2" customHeight="1" spans="1:19">
      <c r="A2" s="65" t="s">
        <v>10</v>
      </c>
      <c r="B2" s="66" t="s">
        <v>11</v>
      </c>
      <c r="C2" s="66" t="s">
        <v>12</v>
      </c>
      <c r="D2" s="67" t="s">
        <v>13</v>
      </c>
      <c r="E2" s="66" t="s">
        <v>14</v>
      </c>
      <c r="F2" s="68" t="s">
        <v>15</v>
      </c>
      <c r="G2" s="69" t="s">
        <v>16</v>
      </c>
      <c r="H2" s="69" t="s">
        <v>17</v>
      </c>
      <c r="I2" s="69" t="s">
        <v>18</v>
      </c>
      <c r="J2" s="69" t="s">
        <v>19</v>
      </c>
      <c r="K2" s="69" t="s">
        <v>20</v>
      </c>
      <c r="L2" s="107" t="s">
        <v>21</v>
      </c>
      <c r="P2" s="108" t="s">
        <v>22</v>
      </c>
      <c r="Q2" s="108" t="s">
        <v>22</v>
      </c>
      <c r="R2" s="108" t="s">
        <v>22</v>
      </c>
      <c r="S2" s="108" t="s">
        <v>22</v>
      </c>
    </row>
    <row r="3" s="57" customFormat="1" customHeight="1" spans="1:12">
      <c r="A3" s="70"/>
      <c r="B3" s="71" t="s">
        <v>23</v>
      </c>
      <c r="C3" s="72"/>
      <c r="D3" s="73"/>
      <c r="E3" s="71"/>
      <c r="F3" s="71"/>
      <c r="G3" s="74"/>
      <c r="H3" s="75"/>
      <c r="I3" s="109"/>
      <c r="J3" s="109"/>
      <c r="K3" s="109">
        <f>SUM(K4:K52)</f>
        <v>849529.6362</v>
      </c>
      <c r="L3" s="110"/>
    </row>
    <row r="4" customHeight="1" spans="1:19">
      <c r="A4" s="76">
        <v>1</v>
      </c>
      <c r="B4" s="77" t="s">
        <v>24</v>
      </c>
      <c r="C4" s="78" t="s">
        <v>25</v>
      </c>
      <c r="D4" s="79" t="s">
        <v>26</v>
      </c>
      <c r="E4" s="77"/>
      <c r="F4" s="77" t="s">
        <v>27</v>
      </c>
      <c r="G4" s="80">
        <v>708</v>
      </c>
      <c r="H4" s="81">
        <v>102</v>
      </c>
      <c r="I4" s="111">
        <v>28</v>
      </c>
      <c r="J4" s="112">
        <f>SUM(H4:I4)</f>
        <v>130</v>
      </c>
      <c r="K4" s="112">
        <f>J4*G4</f>
        <v>92040</v>
      </c>
      <c r="L4" s="113"/>
      <c r="S4" s="8">
        <v>708</v>
      </c>
    </row>
    <row r="5" customHeight="1" spans="1:19">
      <c r="A5" s="76">
        <v>2</v>
      </c>
      <c r="B5" s="77" t="s">
        <v>28</v>
      </c>
      <c r="C5" s="78" t="s">
        <v>29</v>
      </c>
      <c r="D5" s="79" t="s">
        <v>26</v>
      </c>
      <c r="E5" s="77"/>
      <c r="F5" s="77" t="s">
        <v>27</v>
      </c>
      <c r="G5" s="80">
        <v>65</v>
      </c>
      <c r="H5" s="81">
        <v>55</v>
      </c>
      <c r="I5" s="111">
        <v>16</v>
      </c>
      <c r="J5" s="112">
        <f t="shared" ref="J5:J36" si="0">SUM(H5:I5)</f>
        <v>71</v>
      </c>
      <c r="K5" s="112">
        <f t="shared" ref="K5:K36" si="1">J5*G5</f>
        <v>4615</v>
      </c>
      <c r="L5" s="113"/>
      <c r="S5" s="8">
        <v>65</v>
      </c>
    </row>
    <row r="6" customHeight="1" spans="1:19">
      <c r="A6" s="76">
        <v>3</v>
      </c>
      <c r="B6" s="77" t="s">
        <v>30</v>
      </c>
      <c r="C6" s="78" t="s">
        <v>31</v>
      </c>
      <c r="D6" s="79" t="s">
        <v>26</v>
      </c>
      <c r="E6" s="77"/>
      <c r="F6" s="77" t="s">
        <v>27</v>
      </c>
      <c r="G6" s="80">
        <v>58</v>
      </c>
      <c r="H6" s="81">
        <v>23.74</v>
      </c>
      <c r="I6" s="111">
        <v>10</v>
      </c>
      <c r="J6" s="112">
        <f t="shared" si="0"/>
        <v>33.74</v>
      </c>
      <c r="K6" s="112">
        <f t="shared" si="1"/>
        <v>1956.92</v>
      </c>
      <c r="L6" s="113"/>
      <c r="S6" s="8">
        <v>58</v>
      </c>
    </row>
    <row r="7" customHeight="1" spans="1:19">
      <c r="A7" s="76">
        <v>4</v>
      </c>
      <c r="B7" s="77" t="s">
        <v>32</v>
      </c>
      <c r="C7" s="78" t="s">
        <v>33</v>
      </c>
      <c r="D7" s="79" t="s">
        <v>26</v>
      </c>
      <c r="E7" s="77"/>
      <c r="F7" s="77" t="s">
        <v>27</v>
      </c>
      <c r="G7" s="80">
        <v>210</v>
      </c>
      <c r="H7" s="81">
        <v>42.33</v>
      </c>
      <c r="I7" s="111">
        <v>10</v>
      </c>
      <c r="J7" s="112">
        <f t="shared" si="0"/>
        <v>52.33</v>
      </c>
      <c r="K7" s="112">
        <f t="shared" si="1"/>
        <v>10989.3</v>
      </c>
      <c r="L7" s="113"/>
      <c r="S7" s="8">
        <v>210</v>
      </c>
    </row>
    <row r="8" customHeight="1" spans="1:19">
      <c r="A8" s="76">
        <v>5</v>
      </c>
      <c r="B8" s="77" t="s">
        <v>34</v>
      </c>
      <c r="C8" s="78" t="s">
        <v>35</v>
      </c>
      <c r="D8" s="79" t="s">
        <v>26</v>
      </c>
      <c r="E8" s="77"/>
      <c r="F8" s="77" t="s">
        <v>27</v>
      </c>
      <c r="G8" s="80">
        <v>171</v>
      </c>
      <c r="H8" s="81">
        <v>12.53</v>
      </c>
      <c r="I8" s="111">
        <v>10</v>
      </c>
      <c r="J8" s="112">
        <f t="shared" si="0"/>
        <v>22.53</v>
      </c>
      <c r="K8" s="112">
        <f t="shared" si="1"/>
        <v>3852.63</v>
      </c>
      <c r="L8" s="113"/>
      <c r="S8" s="8">
        <v>171</v>
      </c>
    </row>
    <row r="9" customHeight="1" spans="1:19">
      <c r="A9" s="76">
        <v>6</v>
      </c>
      <c r="B9" s="77" t="s">
        <v>36</v>
      </c>
      <c r="C9" s="78" t="s">
        <v>37</v>
      </c>
      <c r="D9" s="82" t="s">
        <v>38</v>
      </c>
      <c r="E9" s="77"/>
      <c r="F9" s="77" t="s">
        <v>39</v>
      </c>
      <c r="G9" s="80">
        <v>48</v>
      </c>
      <c r="H9" s="81">
        <v>130</v>
      </c>
      <c r="I9" s="111">
        <v>100</v>
      </c>
      <c r="J9" s="112">
        <f t="shared" si="0"/>
        <v>230</v>
      </c>
      <c r="K9" s="112">
        <f t="shared" si="1"/>
        <v>11040</v>
      </c>
      <c r="L9" s="113"/>
      <c r="S9" s="8">
        <v>48</v>
      </c>
    </row>
    <row r="10" customHeight="1" spans="1:19">
      <c r="A10" s="76">
        <v>7</v>
      </c>
      <c r="B10" s="77" t="s">
        <v>36</v>
      </c>
      <c r="C10" s="78" t="s">
        <v>40</v>
      </c>
      <c r="D10" s="82" t="s">
        <v>38</v>
      </c>
      <c r="E10" s="77"/>
      <c r="F10" s="77" t="s">
        <v>39</v>
      </c>
      <c r="G10" s="80">
        <v>4</v>
      </c>
      <c r="H10" s="81">
        <v>60</v>
      </c>
      <c r="I10" s="111">
        <v>50</v>
      </c>
      <c r="J10" s="112">
        <f t="shared" si="0"/>
        <v>110</v>
      </c>
      <c r="K10" s="112">
        <f t="shared" si="1"/>
        <v>440</v>
      </c>
      <c r="L10" s="113"/>
      <c r="S10" s="8">
        <v>4</v>
      </c>
    </row>
    <row r="11" customHeight="1" spans="1:19">
      <c r="A11" s="76">
        <v>8</v>
      </c>
      <c r="B11" s="77" t="s">
        <v>41</v>
      </c>
      <c r="C11" s="78" t="s">
        <v>42</v>
      </c>
      <c r="D11" s="83" t="s">
        <v>43</v>
      </c>
      <c r="E11" s="77"/>
      <c r="F11" s="77" t="s">
        <v>27</v>
      </c>
      <c r="G11" s="80">
        <v>325.16</v>
      </c>
      <c r="H11" s="81">
        <v>25</v>
      </c>
      <c r="I11" s="111">
        <v>15</v>
      </c>
      <c r="J11" s="112">
        <f t="shared" si="0"/>
        <v>40</v>
      </c>
      <c r="K11" s="112">
        <f t="shared" si="1"/>
        <v>13006.4</v>
      </c>
      <c r="L11" s="113"/>
      <c r="S11" s="8">
        <v>325.16</v>
      </c>
    </row>
    <row r="12" customHeight="1" spans="1:19">
      <c r="A12" s="76">
        <v>9</v>
      </c>
      <c r="B12" s="77" t="s">
        <v>44</v>
      </c>
      <c r="C12" s="78" t="s">
        <v>45</v>
      </c>
      <c r="D12" s="83" t="s">
        <v>43</v>
      </c>
      <c r="E12" s="77"/>
      <c r="F12" s="77" t="s">
        <v>27</v>
      </c>
      <c r="G12" s="80">
        <v>57.58</v>
      </c>
      <c r="H12" s="81">
        <v>12</v>
      </c>
      <c r="I12" s="111">
        <v>10</v>
      </c>
      <c r="J12" s="112">
        <f t="shared" si="0"/>
        <v>22</v>
      </c>
      <c r="K12" s="112">
        <f t="shared" si="1"/>
        <v>1266.76</v>
      </c>
      <c r="L12" s="113"/>
      <c r="S12" s="8">
        <v>57.58</v>
      </c>
    </row>
    <row r="13" customHeight="1" spans="1:19">
      <c r="A13" s="76">
        <v>10</v>
      </c>
      <c r="B13" s="77" t="s">
        <v>46</v>
      </c>
      <c r="C13" s="78" t="s">
        <v>47</v>
      </c>
      <c r="D13" s="84" t="s">
        <v>48</v>
      </c>
      <c r="E13" s="77"/>
      <c r="F13" s="77" t="s">
        <v>49</v>
      </c>
      <c r="G13" s="80">
        <v>2</v>
      </c>
      <c r="H13" s="81">
        <v>12000</v>
      </c>
      <c r="I13" s="111">
        <v>1000</v>
      </c>
      <c r="J13" s="112">
        <f t="shared" si="0"/>
        <v>13000</v>
      </c>
      <c r="K13" s="112">
        <f t="shared" si="1"/>
        <v>26000</v>
      </c>
      <c r="L13" s="113"/>
      <c r="P13" s="8">
        <v>2</v>
      </c>
      <c r="Q13" s="8">
        <v>2</v>
      </c>
      <c r="R13" s="8">
        <v>2</v>
      </c>
      <c r="S13" s="8">
        <v>2</v>
      </c>
    </row>
    <row r="14" customHeight="1" spans="1:19">
      <c r="A14" s="76">
        <v>11</v>
      </c>
      <c r="B14" s="77" t="s">
        <v>50</v>
      </c>
      <c r="C14" s="78" t="s">
        <v>51</v>
      </c>
      <c r="D14" s="84" t="s">
        <v>52</v>
      </c>
      <c r="E14" s="77"/>
      <c r="F14" s="77" t="s">
        <v>49</v>
      </c>
      <c r="G14" s="80">
        <v>11</v>
      </c>
      <c r="H14" s="81">
        <v>800</v>
      </c>
      <c r="I14" s="111">
        <v>300</v>
      </c>
      <c r="J14" s="112">
        <f t="shared" si="0"/>
        <v>1100</v>
      </c>
      <c r="K14" s="112">
        <f t="shared" si="1"/>
        <v>12100</v>
      </c>
      <c r="L14" s="113"/>
      <c r="P14" s="8" t="s">
        <v>53</v>
      </c>
      <c r="Q14" s="8" t="s">
        <v>53</v>
      </c>
      <c r="R14" s="8">
        <v>2</v>
      </c>
      <c r="S14" s="8">
        <v>11</v>
      </c>
    </row>
    <row r="15" customHeight="1" spans="1:19">
      <c r="A15" s="76">
        <v>12</v>
      </c>
      <c r="B15" s="77" t="s">
        <v>54</v>
      </c>
      <c r="C15" s="78" t="s">
        <v>55</v>
      </c>
      <c r="D15" s="79" t="s">
        <v>56</v>
      </c>
      <c r="E15" s="77"/>
      <c r="F15" s="77" t="s">
        <v>27</v>
      </c>
      <c r="G15" s="80">
        <v>25.4</v>
      </c>
      <c r="H15" s="81">
        <v>600</v>
      </c>
      <c r="I15" s="111">
        <v>300</v>
      </c>
      <c r="J15" s="112">
        <f t="shared" si="0"/>
        <v>900</v>
      </c>
      <c r="K15" s="112">
        <f t="shared" si="1"/>
        <v>22860</v>
      </c>
      <c r="L15" s="113"/>
      <c r="S15" s="8">
        <v>25.4</v>
      </c>
    </row>
    <row r="16" customHeight="1" spans="1:17">
      <c r="A16" s="76">
        <v>13</v>
      </c>
      <c r="B16" s="85" t="s">
        <v>57</v>
      </c>
      <c r="C16" s="86" t="s">
        <v>58</v>
      </c>
      <c r="D16" s="79" t="s">
        <v>56</v>
      </c>
      <c r="E16" s="55"/>
      <c r="F16" s="85" t="s">
        <v>27</v>
      </c>
      <c r="G16" s="87">
        <v>40</v>
      </c>
      <c r="H16" s="81">
        <v>300</v>
      </c>
      <c r="I16" s="111">
        <v>200</v>
      </c>
      <c r="J16" s="112">
        <f t="shared" si="0"/>
        <v>500</v>
      </c>
      <c r="K16" s="112">
        <f t="shared" si="1"/>
        <v>20000</v>
      </c>
      <c r="L16" s="114"/>
      <c r="P16" s="8" t="s">
        <v>59</v>
      </c>
      <c r="Q16" s="8">
        <v>28</v>
      </c>
    </row>
    <row r="17" customHeight="1" spans="1:17">
      <c r="A17" s="76">
        <v>14</v>
      </c>
      <c r="B17" s="85" t="s">
        <v>60</v>
      </c>
      <c r="C17" s="86" t="s">
        <v>61</v>
      </c>
      <c r="D17" s="79" t="s">
        <v>56</v>
      </c>
      <c r="E17" s="55"/>
      <c r="F17" s="85" t="s">
        <v>27</v>
      </c>
      <c r="G17" s="88" t="s">
        <v>62</v>
      </c>
      <c r="H17" s="81">
        <v>500</v>
      </c>
      <c r="I17" s="111">
        <v>230</v>
      </c>
      <c r="J17" s="112">
        <f t="shared" si="0"/>
        <v>730</v>
      </c>
      <c r="K17" s="112">
        <f t="shared" si="1"/>
        <v>30660</v>
      </c>
      <c r="L17" s="114"/>
      <c r="P17" s="8" t="s">
        <v>62</v>
      </c>
      <c r="Q17" s="8">
        <v>50</v>
      </c>
    </row>
    <row r="18" customHeight="1" spans="1:19">
      <c r="A18" s="76">
        <v>15</v>
      </c>
      <c r="B18" s="77" t="s">
        <v>63</v>
      </c>
      <c r="C18" s="78" t="s">
        <v>64</v>
      </c>
      <c r="D18" s="82" t="s">
        <v>65</v>
      </c>
      <c r="E18" s="77"/>
      <c r="F18" s="77" t="s">
        <v>27</v>
      </c>
      <c r="G18" s="80">
        <v>100</v>
      </c>
      <c r="H18" s="81">
        <v>20</v>
      </c>
      <c r="I18" s="111">
        <v>6</v>
      </c>
      <c r="J18" s="112">
        <f t="shared" si="0"/>
        <v>26</v>
      </c>
      <c r="K18" s="112">
        <f t="shared" si="1"/>
        <v>2600</v>
      </c>
      <c r="L18" s="113"/>
      <c r="P18" s="8" t="s">
        <v>66</v>
      </c>
      <c r="Q18" s="8">
        <v>192.5</v>
      </c>
      <c r="R18" s="8">
        <f>170+315.76</f>
        <v>485.76</v>
      </c>
      <c r="S18" s="8">
        <v>100</v>
      </c>
    </row>
    <row r="19" customHeight="1" spans="1:19">
      <c r="A19" s="76">
        <v>16</v>
      </c>
      <c r="B19" s="77" t="s">
        <v>67</v>
      </c>
      <c r="C19" s="78" t="s">
        <v>68</v>
      </c>
      <c r="D19" s="82" t="s">
        <v>65</v>
      </c>
      <c r="E19" s="77"/>
      <c r="F19" s="77" t="s">
        <v>27</v>
      </c>
      <c r="G19" s="80">
        <v>80</v>
      </c>
      <c r="H19" s="81">
        <v>16</v>
      </c>
      <c r="I19" s="111">
        <v>5</v>
      </c>
      <c r="J19" s="112">
        <f t="shared" si="0"/>
        <v>21</v>
      </c>
      <c r="K19" s="112">
        <f t="shared" si="1"/>
        <v>1680</v>
      </c>
      <c r="L19" s="113"/>
      <c r="R19" s="8">
        <v>57.09</v>
      </c>
      <c r="S19" s="8">
        <v>80</v>
      </c>
    </row>
    <row r="20" ht="36" spans="1:19">
      <c r="A20" s="76">
        <v>17</v>
      </c>
      <c r="B20" s="77" t="s">
        <v>69</v>
      </c>
      <c r="C20" s="78" t="s">
        <v>70</v>
      </c>
      <c r="D20" s="82" t="s">
        <v>71</v>
      </c>
      <c r="E20" s="77"/>
      <c r="F20" s="77" t="s">
        <v>72</v>
      </c>
      <c r="G20" s="80">
        <v>19</v>
      </c>
      <c r="H20" s="81">
        <v>70</v>
      </c>
      <c r="I20" s="111">
        <v>10</v>
      </c>
      <c r="J20" s="112">
        <f t="shared" si="0"/>
        <v>80</v>
      </c>
      <c r="K20" s="112">
        <f t="shared" si="1"/>
        <v>1520</v>
      </c>
      <c r="L20" s="113"/>
      <c r="P20" s="8" t="s">
        <v>53</v>
      </c>
      <c r="Q20" s="8">
        <v>12</v>
      </c>
      <c r="R20" s="8">
        <v>6</v>
      </c>
      <c r="S20" s="8">
        <v>19</v>
      </c>
    </row>
    <row r="21" customHeight="1" spans="1:19">
      <c r="A21" s="76">
        <v>18</v>
      </c>
      <c r="B21" s="77" t="s">
        <v>73</v>
      </c>
      <c r="C21" s="78" t="s">
        <v>74</v>
      </c>
      <c r="D21" s="82" t="s">
        <v>75</v>
      </c>
      <c r="E21" s="77"/>
      <c r="F21" s="77" t="s">
        <v>76</v>
      </c>
      <c r="G21" s="80">
        <v>63.36</v>
      </c>
      <c r="H21" s="81">
        <v>400</v>
      </c>
      <c r="I21" s="111">
        <v>60</v>
      </c>
      <c r="J21" s="112">
        <f t="shared" si="0"/>
        <v>460</v>
      </c>
      <c r="K21" s="112">
        <f t="shared" si="1"/>
        <v>29145.6</v>
      </c>
      <c r="L21" s="113"/>
      <c r="P21" s="8">
        <v>63.36</v>
      </c>
      <c r="Q21" s="8">
        <v>63.36</v>
      </c>
      <c r="R21" s="8">
        <v>10.56</v>
      </c>
      <c r="S21" s="8">
        <v>58.08</v>
      </c>
    </row>
    <row r="22" customHeight="1" spans="1:12">
      <c r="A22" s="76">
        <v>19</v>
      </c>
      <c r="B22" s="77" t="s">
        <v>77</v>
      </c>
      <c r="C22" s="78" t="s">
        <v>78</v>
      </c>
      <c r="D22" s="84" t="s">
        <v>79</v>
      </c>
      <c r="E22" s="77"/>
      <c r="F22" s="77" t="s">
        <v>80</v>
      </c>
      <c r="G22" s="80">
        <v>50</v>
      </c>
      <c r="H22" s="81">
        <v>40</v>
      </c>
      <c r="I22" s="111">
        <v>20</v>
      </c>
      <c r="J22" s="112">
        <f t="shared" si="0"/>
        <v>60</v>
      </c>
      <c r="K22" s="112">
        <f t="shared" si="1"/>
        <v>3000</v>
      </c>
      <c r="L22" s="113"/>
    </row>
    <row r="23" customHeight="1" spans="1:12">
      <c r="A23" s="76">
        <v>20</v>
      </c>
      <c r="B23" s="77" t="s">
        <v>81</v>
      </c>
      <c r="C23" s="78" t="s">
        <v>82</v>
      </c>
      <c r="D23" s="84" t="s">
        <v>83</v>
      </c>
      <c r="E23" s="77"/>
      <c r="F23" s="77" t="s">
        <v>72</v>
      </c>
      <c r="G23" s="80">
        <v>6</v>
      </c>
      <c r="H23" s="81">
        <v>42</v>
      </c>
      <c r="I23" s="111">
        <v>10</v>
      </c>
      <c r="J23" s="112">
        <f t="shared" si="0"/>
        <v>52</v>
      </c>
      <c r="K23" s="112">
        <f t="shared" si="1"/>
        <v>312</v>
      </c>
      <c r="L23" s="113"/>
    </row>
    <row r="24" customHeight="1" spans="1:12">
      <c r="A24" s="76">
        <v>21</v>
      </c>
      <c r="B24" s="77" t="s">
        <v>84</v>
      </c>
      <c r="C24" s="78" t="s">
        <v>85</v>
      </c>
      <c r="D24" s="84" t="s">
        <v>86</v>
      </c>
      <c r="E24" s="77"/>
      <c r="F24" s="77" t="s">
        <v>27</v>
      </c>
      <c r="G24" s="80">
        <v>100</v>
      </c>
      <c r="H24" s="81">
        <v>15</v>
      </c>
      <c r="I24" s="111">
        <v>20</v>
      </c>
      <c r="J24" s="112">
        <f t="shared" si="0"/>
        <v>35</v>
      </c>
      <c r="K24" s="112">
        <f t="shared" si="1"/>
        <v>3500</v>
      </c>
      <c r="L24" s="113"/>
    </row>
    <row r="25" customHeight="1" spans="1:18">
      <c r="A25" s="76">
        <v>22</v>
      </c>
      <c r="B25" s="85" t="s">
        <v>87</v>
      </c>
      <c r="C25" s="86" t="s">
        <v>88</v>
      </c>
      <c r="D25" s="79" t="s">
        <v>26</v>
      </c>
      <c r="E25" s="55"/>
      <c r="F25" s="85" t="s">
        <v>27</v>
      </c>
      <c r="G25" s="80">
        <v>708</v>
      </c>
      <c r="H25" s="81">
        <v>406.28</v>
      </c>
      <c r="I25" s="111">
        <v>25</v>
      </c>
      <c r="J25" s="112">
        <f t="shared" si="0"/>
        <v>431.28</v>
      </c>
      <c r="K25" s="112">
        <f t="shared" si="1"/>
        <v>305346.24</v>
      </c>
      <c r="L25" s="114"/>
      <c r="P25" s="8">
        <f>642+340</f>
        <v>982</v>
      </c>
      <c r="Q25" s="8">
        <v>1438.28</v>
      </c>
      <c r="R25" s="8">
        <v>851.93</v>
      </c>
    </row>
    <row r="26" customHeight="1" spans="1:18">
      <c r="A26" s="76">
        <v>23</v>
      </c>
      <c r="B26" s="85" t="s">
        <v>89</v>
      </c>
      <c r="C26" s="86" t="s">
        <v>90</v>
      </c>
      <c r="D26" s="79" t="s">
        <v>26</v>
      </c>
      <c r="E26" s="55"/>
      <c r="F26" s="85" t="s">
        <v>27</v>
      </c>
      <c r="G26" s="80">
        <v>10</v>
      </c>
      <c r="H26" s="81">
        <v>352.6</v>
      </c>
      <c r="I26" s="111">
        <v>22</v>
      </c>
      <c r="J26" s="112">
        <f t="shared" si="0"/>
        <v>374.6</v>
      </c>
      <c r="K26" s="112">
        <f t="shared" si="1"/>
        <v>3746</v>
      </c>
      <c r="L26" s="114"/>
      <c r="P26" s="8" t="s">
        <v>91</v>
      </c>
      <c r="Q26" s="8">
        <v>68</v>
      </c>
      <c r="R26" s="8">
        <v>45.63</v>
      </c>
    </row>
    <row r="27" customHeight="1" spans="1:18">
      <c r="A27" s="76">
        <v>24</v>
      </c>
      <c r="B27" s="85" t="s">
        <v>92</v>
      </c>
      <c r="C27" s="86" t="s">
        <v>93</v>
      </c>
      <c r="D27" s="79" t="s">
        <v>26</v>
      </c>
      <c r="E27" s="55"/>
      <c r="F27" s="85" t="s">
        <v>27</v>
      </c>
      <c r="G27" s="80">
        <v>10</v>
      </c>
      <c r="H27" s="81">
        <v>70.18</v>
      </c>
      <c r="I27" s="111">
        <v>8</v>
      </c>
      <c r="J27" s="112">
        <f t="shared" si="0"/>
        <v>78.18</v>
      </c>
      <c r="K27" s="112">
        <f t="shared" si="1"/>
        <v>781.8</v>
      </c>
      <c r="L27" s="114"/>
      <c r="P27" s="8" t="s">
        <v>94</v>
      </c>
      <c r="Q27" s="8">
        <v>58</v>
      </c>
      <c r="R27" s="8">
        <v>70.15</v>
      </c>
    </row>
    <row r="28" ht="51" customHeight="1" spans="1:12">
      <c r="A28" s="76">
        <v>25</v>
      </c>
      <c r="B28" s="85" t="s">
        <v>95</v>
      </c>
      <c r="C28" s="86" t="s">
        <v>96</v>
      </c>
      <c r="D28" s="79" t="s">
        <v>26</v>
      </c>
      <c r="E28" s="55"/>
      <c r="F28" s="85" t="s">
        <v>27</v>
      </c>
      <c r="G28" s="88" t="s">
        <v>97</v>
      </c>
      <c r="H28" s="81">
        <v>9.24</v>
      </c>
      <c r="I28" s="111">
        <v>10</v>
      </c>
      <c r="J28" s="112">
        <f t="shared" si="0"/>
        <v>19.24</v>
      </c>
      <c r="K28" s="112">
        <f t="shared" si="1"/>
        <v>7199.2232</v>
      </c>
      <c r="L28" s="114"/>
    </row>
    <row r="29" ht="42.65" customHeight="1" spans="1:12">
      <c r="A29" s="76">
        <v>26</v>
      </c>
      <c r="B29" s="89" t="s">
        <v>98</v>
      </c>
      <c r="C29" s="90" t="s">
        <v>99</v>
      </c>
      <c r="D29" s="79" t="s">
        <v>26</v>
      </c>
      <c r="E29" s="55"/>
      <c r="F29" s="89" t="s">
        <v>27</v>
      </c>
      <c r="G29" s="91">
        <v>205.47</v>
      </c>
      <c r="H29" s="81">
        <v>6.3</v>
      </c>
      <c r="I29" s="111">
        <v>8</v>
      </c>
      <c r="J29" s="112">
        <f t="shared" si="0"/>
        <v>14.3</v>
      </c>
      <c r="K29" s="112">
        <f t="shared" si="1"/>
        <v>2938.221</v>
      </c>
      <c r="L29" s="114"/>
    </row>
    <row r="30" ht="52.25" customHeight="1" spans="1:12">
      <c r="A30" s="76">
        <v>27</v>
      </c>
      <c r="B30" s="89" t="s">
        <v>100</v>
      </c>
      <c r="C30" s="90" t="s">
        <v>101</v>
      </c>
      <c r="D30" s="79" t="s">
        <v>26</v>
      </c>
      <c r="E30" s="55"/>
      <c r="F30" s="89" t="s">
        <v>27</v>
      </c>
      <c r="G30" s="91">
        <v>35</v>
      </c>
      <c r="H30" s="81">
        <v>10.79</v>
      </c>
      <c r="I30" s="111">
        <v>8</v>
      </c>
      <c r="J30" s="112">
        <f t="shared" si="0"/>
        <v>18.79</v>
      </c>
      <c r="K30" s="112">
        <f t="shared" si="1"/>
        <v>657.65</v>
      </c>
      <c r="L30" s="114"/>
    </row>
    <row r="31" customHeight="1" spans="1:12">
      <c r="A31" s="76">
        <v>28</v>
      </c>
      <c r="B31" s="89" t="s">
        <v>100</v>
      </c>
      <c r="C31" s="90" t="s">
        <v>102</v>
      </c>
      <c r="D31" s="79" t="s">
        <v>26</v>
      </c>
      <c r="E31" s="55"/>
      <c r="F31" s="89" t="s">
        <v>27</v>
      </c>
      <c r="G31" s="91">
        <v>35</v>
      </c>
      <c r="H31" s="81">
        <v>6.14</v>
      </c>
      <c r="I31" s="111">
        <v>8</v>
      </c>
      <c r="J31" s="112">
        <f t="shared" si="0"/>
        <v>14.14</v>
      </c>
      <c r="K31" s="112">
        <f t="shared" si="1"/>
        <v>494.9</v>
      </c>
      <c r="L31" s="114"/>
    </row>
    <row r="32" customHeight="1" spans="1:12">
      <c r="A32" s="76">
        <v>29</v>
      </c>
      <c r="B32" s="85" t="s">
        <v>103</v>
      </c>
      <c r="C32" s="86" t="s">
        <v>104</v>
      </c>
      <c r="D32" s="82" t="s">
        <v>38</v>
      </c>
      <c r="E32" s="55"/>
      <c r="F32" s="85" t="s">
        <v>39</v>
      </c>
      <c r="G32" s="88" t="s">
        <v>105</v>
      </c>
      <c r="H32" s="81">
        <v>30</v>
      </c>
      <c r="I32" s="111">
        <v>50</v>
      </c>
      <c r="J32" s="112">
        <f t="shared" si="0"/>
        <v>80</v>
      </c>
      <c r="K32" s="112">
        <f t="shared" si="1"/>
        <v>1920</v>
      </c>
      <c r="L32" s="114"/>
    </row>
    <row r="33" customHeight="1" spans="1:12">
      <c r="A33" s="76">
        <v>30</v>
      </c>
      <c r="B33" s="85" t="s">
        <v>106</v>
      </c>
      <c r="C33" s="86" t="s">
        <v>107</v>
      </c>
      <c r="D33" s="82" t="s">
        <v>38</v>
      </c>
      <c r="E33" s="55"/>
      <c r="F33" s="85" t="s">
        <v>39</v>
      </c>
      <c r="G33" s="88" t="s">
        <v>108</v>
      </c>
      <c r="H33" s="81">
        <v>35</v>
      </c>
      <c r="I33" s="111">
        <v>50</v>
      </c>
      <c r="J33" s="112">
        <f t="shared" si="0"/>
        <v>85</v>
      </c>
      <c r="K33" s="112">
        <f t="shared" si="1"/>
        <v>170</v>
      </c>
      <c r="L33" s="114"/>
    </row>
    <row r="34" customHeight="1" spans="1:12">
      <c r="A34" s="76">
        <v>31</v>
      </c>
      <c r="B34" s="85" t="s">
        <v>109</v>
      </c>
      <c r="C34" s="86" t="s">
        <v>110</v>
      </c>
      <c r="D34" s="82" t="s">
        <v>38</v>
      </c>
      <c r="E34" s="55"/>
      <c r="F34" s="85" t="s">
        <v>39</v>
      </c>
      <c r="G34" s="88" t="s">
        <v>111</v>
      </c>
      <c r="H34" s="81">
        <v>100</v>
      </c>
      <c r="I34" s="111">
        <v>165</v>
      </c>
      <c r="J34" s="112">
        <f t="shared" si="0"/>
        <v>265</v>
      </c>
      <c r="K34" s="112">
        <f t="shared" si="1"/>
        <v>1060</v>
      </c>
      <c r="L34" s="114"/>
    </row>
    <row r="35" customHeight="1" spans="1:12">
      <c r="A35" s="76">
        <v>32</v>
      </c>
      <c r="B35" s="85" t="s">
        <v>112</v>
      </c>
      <c r="C35" s="86" t="s">
        <v>113</v>
      </c>
      <c r="D35" s="82" t="s">
        <v>38</v>
      </c>
      <c r="E35" s="55"/>
      <c r="F35" s="85" t="s">
        <v>39</v>
      </c>
      <c r="G35" s="88" t="s">
        <v>114</v>
      </c>
      <c r="H35" s="81">
        <v>120</v>
      </c>
      <c r="I35" s="111">
        <v>180</v>
      </c>
      <c r="J35" s="112">
        <f t="shared" si="0"/>
        <v>300</v>
      </c>
      <c r="K35" s="112">
        <f t="shared" si="1"/>
        <v>20400</v>
      </c>
      <c r="L35" s="114"/>
    </row>
    <row r="36" customHeight="1" spans="1:12">
      <c r="A36" s="76">
        <v>33</v>
      </c>
      <c r="B36" s="85" t="s">
        <v>115</v>
      </c>
      <c r="C36" s="86" t="s">
        <v>116</v>
      </c>
      <c r="D36" s="84" t="s">
        <v>117</v>
      </c>
      <c r="E36" s="55"/>
      <c r="F36" s="85" t="s">
        <v>49</v>
      </c>
      <c r="G36" s="88" t="s">
        <v>118</v>
      </c>
      <c r="H36" s="81">
        <v>25</v>
      </c>
      <c r="I36" s="111">
        <v>2</v>
      </c>
      <c r="J36" s="112">
        <f t="shared" si="0"/>
        <v>27</v>
      </c>
      <c r="K36" s="112">
        <f t="shared" si="1"/>
        <v>135</v>
      </c>
      <c r="L36" s="114"/>
    </row>
    <row r="37" ht="61.75" customHeight="1" spans="1:12">
      <c r="A37" s="76">
        <v>34</v>
      </c>
      <c r="B37" s="85" t="s">
        <v>119</v>
      </c>
      <c r="C37" s="86" t="s">
        <v>120</v>
      </c>
      <c r="D37" s="84" t="s">
        <v>121</v>
      </c>
      <c r="E37" s="55"/>
      <c r="F37" s="85" t="s">
        <v>122</v>
      </c>
      <c r="G37" s="88">
        <v>10</v>
      </c>
      <c r="H37" s="81">
        <v>5000</v>
      </c>
      <c r="I37" s="111">
        <v>2000</v>
      </c>
      <c r="J37" s="112">
        <f t="shared" ref="J37" si="2">SUM(H37:I37)</f>
        <v>7000</v>
      </c>
      <c r="K37" s="112">
        <f t="shared" ref="K37" si="3">J37*G37</f>
        <v>70000</v>
      </c>
      <c r="L37" s="114"/>
    </row>
    <row r="38" s="57" customFormat="1" customHeight="1" spans="1:12">
      <c r="A38" s="92"/>
      <c r="B38" s="93" t="s">
        <v>123</v>
      </c>
      <c r="C38" s="94"/>
      <c r="D38" s="95"/>
      <c r="E38" s="93"/>
      <c r="F38" s="93"/>
      <c r="G38" s="96"/>
      <c r="H38" s="97"/>
      <c r="I38" s="115"/>
      <c r="J38" s="116"/>
      <c r="K38" s="116"/>
      <c r="L38" s="117"/>
    </row>
    <row r="39" customHeight="1" spans="1:12">
      <c r="A39" s="76">
        <v>35</v>
      </c>
      <c r="B39" s="77" t="s">
        <v>124</v>
      </c>
      <c r="C39" s="78" t="s">
        <v>125</v>
      </c>
      <c r="D39" s="84" t="s">
        <v>126</v>
      </c>
      <c r="E39" s="77"/>
      <c r="F39" s="77" t="s">
        <v>127</v>
      </c>
      <c r="G39" s="80">
        <v>7</v>
      </c>
      <c r="H39" s="81">
        <v>550</v>
      </c>
      <c r="I39" s="111">
        <v>100</v>
      </c>
      <c r="J39" s="112">
        <f t="shared" ref="J39:J45" si="4">SUM(H39:I39)</f>
        <v>650</v>
      </c>
      <c r="K39" s="112">
        <f t="shared" ref="K39:K45" si="5">J39*G39</f>
        <v>4550</v>
      </c>
      <c r="L39" s="113"/>
    </row>
    <row r="40" customHeight="1" spans="1:12">
      <c r="A40" s="76">
        <v>36</v>
      </c>
      <c r="B40" s="77" t="s">
        <v>128</v>
      </c>
      <c r="C40" s="78" t="s">
        <v>129</v>
      </c>
      <c r="D40" s="84" t="s">
        <v>130</v>
      </c>
      <c r="E40" s="77"/>
      <c r="F40" s="77" t="s">
        <v>27</v>
      </c>
      <c r="G40" s="80">
        <v>1009.94</v>
      </c>
      <c r="H40" s="81">
        <v>5</v>
      </c>
      <c r="I40" s="111">
        <v>2</v>
      </c>
      <c r="J40" s="112">
        <f t="shared" si="4"/>
        <v>7</v>
      </c>
      <c r="K40" s="112">
        <f t="shared" si="5"/>
        <v>7069.58</v>
      </c>
      <c r="L40" s="113"/>
    </row>
    <row r="41" ht="38.4" customHeight="1" spans="1:12">
      <c r="A41" s="76">
        <v>37</v>
      </c>
      <c r="B41" s="77" t="s">
        <v>131</v>
      </c>
      <c r="C41" s="78" t="s">
        <v>132</v>
      </c>
      <c r="D41" s="84" t="s">
        <v>130</v>
      </c>
      <c r="E41" s="77"/>
      <c r="F41" s="77" t="s">
        <v>27</v>
      </c>
      <c r="G41" s="80">
        <v>1009.94</v>
      </c>
      <c r="H41" s="81">
        <v>2.8</v>
      </c>
      <c r="I41" s="111">
        <v>2</v>
      </c>
      <c r="J41" s="112">
        <f t="shared" si="4"/>
        <v>4.8</v>
      </c>
      <c r="K41" s="112">
        <f t="shared" si="5"/>
        <v>4847.712</v>
      </c>
      <c r="L41" s="113"/>
    </row>
    <row r="42" customHeight="1" spans="1:12">
      <c r="A42" s="76">
        <v>38</v>
      </c>
      <c r="B42" s="77" t="s">
        <v>133</v>
      </c>
      <c r="C42" s="78" t="s">
        <v>134</v>
      </c>
      <c r="D42" s="84" t="s">
        <v>43</v>
      </c>
      <c r="E42" s="77"/>
      <c r="F42" s="77" t="s">
        <v>27</v>
      </c>
      <c r="G42" s="80">
        <v>1009.94</v>
      </c>
      <c r="H42" s="81">
        <v>20</v>
      </c>
      <c r="I42" s="111">
        <v>10</v>
      </c>
      <c r="J42" s="112">
        <f t="shared" si="4"/>
        <v>30</v>
      </c>
      <c r="K42" s="112">
        <f t="shared" si="5"/>
        <v>30298.2</v>
      </c>
      <c r="L42" s="113"/>
    </row>
    <row r="43" customHeight="1" spans="1:12">
      <c r="A43" s="76">
        <v>39</v>
      </c>
      <c r="B43" s="89" t="s">
        <v>135</v>
      </c>
      <c r="C43" s="90" t="s">
        <v>136</v>
      </c>
      <c r="D43" s="83" t="s">
        <v>137</v>
      </c>
      <c r="E43" s="55"/>
      <c r="F43" s="89" t="s">
        <v>138</v>
      </c>
      <c r="G43" s="91">
        <v>1</v>
      </c>
      <c r="H43" s="81">
        <v>500</v>
      </c>
      <c r="I43" s="111">
        <v>2000</v>
      </c>
      <c r="J43" s="112">
        <f t="shared" si="4"/>
        <v>2500</v>
      </c>
      <c r="K43" s="112">
        <f t="shared" si="5"/>
        <v>2500</v>
      </c>
      <c r="L43" s="114"/>
    </row>
    <row r="44" customHeight="1" spans="1:12">
      <c r="A44" s="76">
        <v>40</v>
      </c>
      <c r="B44" s="89" t="s">
        <v>139</v>
      </c>
      <c r="C44" s="90" t="s">
        <v>140</v>
      </c>
      <c r="D44" s="83" t="s">
        <v>141</v>
      </c>
      <c r="E44" s="55"/>
      <c r="F44" s="89" t="s">
        <v>142</v>
      </c>
      <c r="G44" s="91">
        <v>1</v>
      </c>
      <c r="H44" s="81">
        <v>0</v>
      </c>
      <c r="I44" s="111">
        <v>1000</v>
      </c>
      <c r="J44" s="112">
        <f t="shared" si="4"/>
        <v>1000</v>
      </c>
      <c r="K44" s="112">
        <f t="shared" si="5"/>
        <v>1000</v>
      </c>
      <c r="L44" s="114"/>
    </row>
    <row r="45" ht="49.75" customHeight="1" spans="1:12">
      <c r="A45" s="76">
        <v>41</v>
      </c>
      <c r="B45" s="89" t="s">
        <v>143</v>
      </c>
      <c r="C45" s="90" t="s">
        <v>144</v>
      </c>
      <c r="D45" s="83" t="s">
        <v>145</v>
      </c>
      <c r="E45" s="55"/>
      <c r="F45" s="89" t="s">
        <v>127</v>
      </c>
      <c r="G45" s="91">
        <v>1</v>
      </c>
      <c r="H45" s="81">
        <v>2000</v>
      </c>
      <c r="I45" s="111">
        <v>150</v>
      </c>
      <c r="J45" s="112">
        <f t="shared" si="4"/>
        <v>2150</v>
      </c>
      <c r="K45" s="112">
        <f t="shared" si="5"/>
        <v>2150</v>
      </c>
      <c r="L45" s="114"/>
    </row>
    <row r="46" customHeight="1" spans="1:12">
      <c r="A46" s="92"/>
      <c r="B46" s="93" t="s">
        <v>146</v>
      </c>
      <c r="C46" s="94"/>
      <c r="D46" s="95"/>
      <c r="E46" s="93"/>
      <c r="F46" s="93"/>
      <c r="G46" s="96"/>
      <c r="H46" s="97"/>
      <c r="I46" s="115"/>
      <c r="J46" s="116"/>
      <c r="K46" s="116"/>
      <c r="L46" s="117"/>
    </row>
    <row r="47" customHeight="1" spans="1:12">
      <c r="A47" s="76">
        <v>42</v>
      </c>
      <c r="B47" s="77" t="s">
        <v>147</v>
      </c>
      <c r="C47" s="78" t="s">
        <v>148</v>
      </c>
      <c r="D47" s="84" t="s">
        <v>149</v>
      </c>
      <c r="E47" s="77"/>
      <c r="F47" s="77" t="s">
        <v>76</v>
      </c>
      <c r="G47" s="80">
        <v>670.79</v>
      </c>
      <c r="H47" s="81">
        <v>0</v>
      </c>
      <c r="I47" s="111">
        <v>30</v>
      </c>
      <c r="J47" s="112">
        <f t="shared" ref="J47:J52" si="6">SUM(H47:I47)</f>
        <v>30</v>
      </c>
      <c r="K47" s="112">
        <f t="shared" ref="K47:K52" si="7">J47*G47</f>
        <v>20123.7</v>
      </c>
      <c r="L47" s="113"/>
    </row>
    <row r="48" customHeight="1" spans="1:12">
      <c r="A48" s="76">
        <v>43</v>
      </c>
      <c r="B48" s="77" t="s">
        <v>150</v>
      </c>
      <c r="C48" s="78" t="s">
        <v>151</v>
      </c>
      <c r="D48" s="82" t="s">
        <v>152</v>
      </c>
      <c r="E48" s="77"/>
      <c r="F48" s="77" t="s">
        <v>76</v>
      </c>
      <c r="G48" s="80">
        <v>670.79</v>
      </c>
      <c r="H48" s="81">
        <v>0</v>
      </c>
      <c r="I48" s="111">
        <v>40</v>
      </c>
      <c r="J48" s="112">
        <f t="shared" si="6"/>
        <v>40</v>
      </c>
      <c r="K48" s="112">
        <f t="shared" si="7"/>
        <v>26831.6</v>
      </c>
      <c r="L48" s="113"/>
    </row>
    <row r="49" customHeight="1" spans="1:12">
      <c r="A49" s="76">
        <v>44</v>
      </c>
      <c r="B49" s="89" t="s">
        <v>153</v>
      </c>
      <c r="C49" s="90" t="s">
        <v>154</v>
      </c>
      <c r="D49" s="83" t="s">
        <v>155</v>
      </c>
      <c r="E49" s="55"/>
      <c r="F49" s="89" t="s">
        <v>76</v>
      </c>
      <c r="G49" s="91">
        <v>11.71</v>
      </c>
      <c r="H49" s="81">
        <v>360</v>
      </c>
      <c r="I49" s="111">
        <v>60</v>
      </c>
      <c r="J49" s="112">
        <f t="shared" si="6"/>
        <v>420</v>
      </c>
      <c r="K49" s="112">
        <f t="shared" si="7"/>
        <v>4918.2</v>
      </c>
      <c r="L49" s="114"/>
    </row>
    <row r="50" customHeight="1" spans="1:12">
      <c r="A50" s="76">
        <v>45</v>
      </c>
      <c r="B50" s="89" t="s">
        <v>156</v>
      </c>
      <c r="C50" s="90" t="s">
        <v>157</v>
      </c>
      <c r="D50" s="83" t="s">
        <v>43</v>
      </c>
      <c r="E50" s="55"/>
      <c r="F50" s="89" t="s">
        <v>27</v>
      </c>
      <c r="G50" s="91">
        <v>447</v>
      </c>
      <c r="H50" s="81">
        <v>65</v>
      </c>
      <c r="I50" s="111">
        <v>10</v>
      </c>
      <c r="J50" s="112">
        <f t="shared" si="6"/>
        <v>75</v>
      </c>
      <c r="K50" s="112">
        <f t="shared" si="7"/>
        <v>33525</v>
      </c>
      <c r="L50" s="114"/>
    </row>
    <row r="51" customHeight="1" spans="1:12">
      <c r="A51" s="76">
        <v>46</v>
      </c>
      <c r="B51" s="89" t="s">
        <v>156</v>
      </c>
      <c r="C51" s="90" t="s">
        <v>158</v>
      </c>
      <c r="D51" s="83" t="s">
        <v>43</v>
      </c>
      <c r="E51" s="55"/>
      <c r="F51" s="89" t="s">
        <v>27</v>
      </c>
      <c r="G51" s="91">
        <v>12.4</v>
      </c>
      <c r="H51" s="81">
        <v>45</v>
      </c>
      <c r="I51" s="111">
        <v>10</v>
      </c>
      <c r="J51" s="112">
        <f t="shared" si="6"/>
        <v>55</v>
      </c>
      <c r="K51" s="112">
        <f t="shared" si="7"/>
        <v>682</v>
      </c>
      <c r="L51" s="114"/>
    </row>
    <row r="52" customHeight="1" spans="1:12">
      <c r="A52" s="76">
        <v>47</v>
      </c>
      <c r="B52" s="89" t="s">
        <v>156</v>
      </c>
      <c r="C52" s="90" t="s">
        <v>159</v>
      </c>
      <c r="D52" s="83" t="s">
        <v>43</v>
      </c>
      <c r="E52" s="55"/>
      <c r="F52" s="89" t="s">
        <v>27</v>
      </c>
      <c r="G52" s="91">
        <v>80</v>
      </c>
      <c r="H52" s="81">
        <v>35</v>
      </c>
      <c r="I52" s="111">
        <v>10</v>
      </c>
      <c r="J52" s="112">
        <f t="shared" si="6"/>
        <v>45</v>
      </c>
      <c r="K52" s="112">
        <f t="shared" si="7"/>
        <v>3600</v>
      </c>
      <c r="L52" s="114"/>
    </row>
    <row r="53" s="57" customFormat="1" customHeight="1" spans="1:12">
      <c r="A53" s="98"/>
      <c r="B53" s="71" t="s">
        <v>160</v>
      </c>
      <c r="C53" s="72"/>
      <c r="D53" s="73"/>
      <c r="E53" s="71"/>
      <c r="F53" s="71"/>
      <c r="G53" s="74"/>
      <c r="H53" s="99"/>
      <c r="I53" s="99"/>
      <c r="J53" s="109"/>
      <c r="K53" s="74">
        <f>SUM(K55:K131)</f>
        <v>2478775.83</v>
      </c>
      <c r="L53" s="118"/>
    </row>
    <row r="54" s="57" customFormat="1" customHeight="1" spans="1:12">
      <c r="A54" s="76"/>
      <c r="B54" s="93" t="s">
        <v>161</v>
      </c>
      <c r="C54" s="94"/>
      <c r="D54" s="95"/>
      <c r="E54" s="93"/>
      <c r="F54" s="93"/>
      <c r="G54" s="96"/>
      <c r="H54" s="100"/>
      <c r="I54" s="100"/>
      <c r="J54" s="116"/>
      <c r="K54" s="96"/>
      <c r="L54" s="119"/>
    </row>
    <row r="55" s="57" customFormat="1" customHeight="1" spans="1:249">
      <c r="A55" s="76">
        <v>48</v>
      </c>
      <c r="B55" s="77" t="s">
        <v>147</v>
      </c>
      <c r="C55" s="78" t="s">
        <v>148</v>
      </c>
      <c r="D55" s="84" t="s">
        <v>149</v>
      </c>
      <c r="E55" s="77"/>
      <c r="F55" s="77" t="s">
        <v>76</v>
      </c>
      <c r="G55" s="80">
        <v>302.15</v>
      </c>
      <c r="H55" s="101">
        <v>0</v>
      </c>
      <c r="I55" s="111">
        <v>30</v>
      </c>
      <c r="J55" s="112">
        <f t="shared" ref="J55:J69" si="8">SUM(H55:I55)</f>
        <v>30</v>
      </c>
      <c r="K55" s="112">
        <f t="shared" ref="K55:K68" si="9">J55*G55</f>
        <v>9064.5</v>
      </c>
      <c r="L55" s="113"/>
      <c r="M55" s="8"/>
      <c r="P55" s="8" t="s">
        <v>162</v>
      </c>
      <c r="Q55" s="8" t="s">
        <v>162</v>
      </c>
      <c r="R55" s="8">
        <v>306.83</v>
      </c>
      <c r="S55" s="8">
        <v>302.15</v>
      </c>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row>
    <row r="56" customHeight="1" spans="1:19">
      <c r="A56" s="76">
        <v>49</v>
      </c>
      <c r="B56" s="77" t="s">
        <v>150</v>
      </c>
      <c r="C56" s="102" t="s">
        <v>151</v>
      </c>
      <c r="D56" s="82" t="s">
        <v>152</v>
      </c>
      <c r="E56" s="103"/>
      <c r="F56" s="77" t="s">
        <v>76</v>
      </c>
      <c r="G56" s="80">
        <v>25</v>
      </c>
      <c r="H56" s="101">
        <v>0</v>
      </c>
      <c r="I56" s="111">
        <v>40</v>
      </c>
      <c r="J56" s="112">
        <f t="shared" si="8"/>
        <v>40</v>
      </c>
      <c r="K56" s="112">
        <f t="shared" si="9"/>
        <v>1000</v>
      </c>
      <c r="L56" s="113"/>
      <c r="P56" s="8">
        <v>30.89</v>
      </c>
      <c r="Q56" s="8">
        <v>30.89</v>
      </c>
      <c r="R56" s="8">
        <v>92.82</v>
      </c>
      <c r="S56" s="8">
        <v>25</v>
      </c>
    </row>
    <row r="57" customHeight="1" spans="1:19">
      <c r="A57" s="76">
        <v>50</v>
      </c>
      <c r="B57" s="77" t="s">
        <v>163</v>
      </c>
      <c r="C57" s="78" t="s">
        <v>164</v>
      </c>
      <c r="D57" s="82" t="s">
        <v>165</v>
      </c>
      <c r="E57" s="77"/>
      <c r="F57" s="77" t="s">
        <v>76</v>
      </c>
      <c r="G57" s="80">
        <v>277.15</v>
      </c>
      <c r="H57" s="101">
        <v>0</v>
      </c>
      <c r="I57" s="111">
        <v>100</v>
      </c>
      <c r="J57" s="112">
        <f t="shared" si="8"/>
        <v>100</v>
      </c>
      <c r="K57" s="112">
        <f t="shared" si="9"/>
        <v>27715</v>
      </c>
      <c r="L57" s="113"/>
      <c r="P57" s="8">
        <v>278.04</v>
      </c>
      <c r="Q57" s="8">
        <v>278.04</v>
      </c>
      <c r="R57" s="8">
        <v>342.8</v>
      </c>
      <c r="S57" s="8">
        <v>277.15</v>
      </c>
    </row>
    <row r="58" ht="56" customHeight="1" spans="1:19">
      <c r="A58" s="76">
        <v>51</v>
      </c>
      <c r="B58" s="77" t="s">
        <v>166</v>
      </c>
      <c r="C58" s="78" t="s">
        <v>167</v>
      </c>
      <c r="D58" s="82" t="s">
        <v>168</v>
      </c>
      <c r="E58" s="77"/>
      <c r="F58" s="77" t="s">
        <v>76</v>
      </c>
      <c r="G58" s="80">
        <v>23.8</v>
      </c>
      <c r="H58" s="104">
        <v>350</v>
      </c>
      <c r="I58" s="111">
        <v>50</v>
      </c>
      <c r="J58" s="112">
        <f t="shared" si="8"/>
        <v>400</v>
      </c>
      <c r="K58" s="112">
        <f t="shared" si="9"/>
        <v>9520</v>
      </c>
      <c r="L58" s="113"/>
      <c r="P58" s="8" t="s">
        <v>169</v>
      </c>
      <c r="Q58" s="8" t="s">
        <v>169</v>
      </c>
      <c r="R58" s="8">
        <v>23.36</v>
      </c>
      <c r="S58" s="8">
        <v>23.8</v>
      </c>
    </row>
    <row r="59" ht="75" customHeight="1" spans="1:19">
      <c r="A59" s="76">
        <v>52</v>
      </c>
      <c r="B59" s="77" t="s">
        <v>170</v>
      </c>
      <c r="C59" s="78" t="s">
        <v>171</v>
      </c>
      <c r="D59" s="79" t="s">
        <v>172</v>
      </c>
      <c r="E59" s="77"/>
      <c r="F59" s="77" t="s">
        <v>76</v>
      </c>
      <c r="G59" s="80">
        <v>169.12</v>
      </c>
      <c r="H59" s="105">
        <v>460</v>
      </c>
      <c r="I59" s="105">
        <v>100</v>
      </c>
      <c r="J59" s="112">
        <f t="shared" si="8"/>
        <v>560</v>
      </c>
      <c r="K59" s="112">
        <f t="shared" si="9"/>
        <v>94707.2</v>
      </c>
      <c r="L59" s="113"/>
      <c r="P59" s="8" t="s">
        <v>173</v>
      </c>
      <c r="Q59" s="8" t="s">
        <v>173</v>
      </c>
      <c r="R59" s="8">
        <v>172.29</v>
      </c>
      <c r="S59" s="8">
        <v>169.12</v>
      </c>
    </row>
    <row r="60" ht="72.65" customHeight="1" spans="1:19">
      <c r="A60" s="76">
        <v>53</v>
      </c>
      <c r="B60" s="77" t="s">
        <v>174</v>
      </c>
      <c r="C60" s="78" t="s">
        <v>175</v>
      </c>
      <c r="D60" s="84" t="s">
        <v>176</v>
      </c>
      <c r="E60" s="77"/>
      <c r="F60" s="77" t="s">
        <v>177</v>
      </c>
      <c r="G60" s="80">
        <v>10.15</v>
      </c>
      <c r="H60" s="101">
        <v>3800</v>
      </c>
      <c r="I60" s="111">
        <v>1200</v>
      </c>
      <c r="J60" s="112">
        <f t="shared" si="8"/>
        <v>5000</v>
      </c>
      <c r="K60" s="112">
        <f t="shared" si="9"/>
        <v>50750</v>
      </c>
      <c r="L60" s="113"/>
      <c r="P60" s="8" t="s">
        <v>178</v>
      </c>
      <c r="Q60" s="8" t="s">
        <v>178</v>
      </c>
      <c r="R60" s="8">
        <v>14.22</v>
      </c>
      <c r="S60" s="8">
        <v>10.15</v>
      </c>
    </row>
    <row r="61" customHeight="1" spans="1:19">
      <c r="A61" s="76">
        <v>54</v>
      </c>
      <c r="B61" s="77" t="s">
        <v>179</v>
      </c>
      <c r="C61" s="78" t="s">
        <v>180</v>
      </c>
      <c r="D61" s="84" t="s">
        <v>181</v>
      </c>
      <c r="E61" s="77"/>
      <c r="F61" s="77" t="s">
        <v>27</v>
      </c>
      <c r="G61" s="80">
        <v>32.1</v>
      </c>
      <c r="H61" s="101">
        <v>4</v>
      </c>
      <c r="I61" s="111">
        <v>30</v>
      </c>
      <c r="J61" s="112">
        <f t="shared" si="8"/>
        <v>34</v>
      </c>
      <c r="K61" s="112">
        <f t="shared" si="9"/>
        <v>1091.4</v>
      </c>
      <c r="L61" s="113"/>
      <c r="P61" s="8">
        <v>30.11</v>
      </c>
      <c r="Q61" s="8">
        <v>30.11</v>
      </c>
      <c r="R61" s="8">
        <v>31</v>
      </c>
      <c r="S61" s="8">
        <v>32.1</v>
      </c>
    </row>
    <row r="62" customHeight="1" spans="1:19">
      <c r="A62" s="76">
        <v>55</v>
      </c>
      <c r="B62" s="77" t="s">
        <v>182</v>
      </c>
      <c r="C62" s="78" t="s">
        <v>183</v>
      </c>
      <c r="D62" s="84" t="s">
        <v>184</v>
      </c>
      <c r="E62" s="77"/>
      <c r="F62" s="77" t="s">
        <v>177</v>
      </c>
      <c r="G62" s="80">
        <v>1.928</v>
      </c>
      <c r="H62" s="101">
        <v>4000</v>
      </c>
      <c r="I62" s="111">
        <v>5000</v>
      </c>
      <c r="J62" s="112">
        <f t="shared" si="8"/>
        <v>9000</v>
      </c>
      <c r="K62" s="112">
        <f t="shared" si="9"/>
        <v>17352</v>
      </c>
      <c r="L62" s="113"/>
      <c r="P62" s="8" t="s">
        <v>185</v>
      </c>
      <c r="Q62" s="8" t="s">
        <v>185</v>
      </c>
      <c r="R62" s="8">
        <v>7.791</v>
      </c>
      <c r="S62" s="8">
        <v>1.928</v>
      </c>
    </row>
    <row r="63" customHeight="1" spans="1:12">
      <c r="A63" s="76">
        <v>56</v>
      </c>
      <c r="B63" s="89" t="s">
        <v>186</v>
      </c>
      <c r="C63" s="90" t="s">
        <v>187</v>
      </c>
      <c r="D63" s="83" t="s">
        <v>188</v>
      </c>
      <c r="E63" s="55"/>
      <c r="F63" s="89" t="s">
        <v>189</v>
      </c>
      <c r="G63" s="91">
        <v>222.07</v>
      </c>
      <c r="H63" s="101">
        <v>10</v>
      </c>
      <c r="I63" s="111">
        <v>20</v>
      </c>
      <c r="J63" s="112">
        <f t="shared" si="8"/>
        <v>30</v>
      </c>
      <c r="K63" s="112">
        <f t="shared" si="9"/>
        <v>6662.1</v>
      </c>
      <c r="L63" s="114"/>
    </row>
    <row r="64" customHeight="1" spans="1:12">
      <c r="A64" s="76">
        <v>57</v>
      </c>
      <c r="B64" s="89" t="s">
        <v>190</v>
      </c>
      <c r="C64" s="90"/>
      <c r="D64" s="83" t="s">
        <v>191</v>
      </c>
      <c r="E64" s="55"/>
      <c r="F64" s="89" t="s">
        <v>189</v>
      </c>
      <c r="G64" s="91">
        <v>83.35</v>
      </c>
      <c r="H64" s="101">
        <v>15</v>
      </c>
      <c r="I64" s="111">
        <v>20</v>
      </c>
      <c r="J64" s="112">
        <f t="shared" si="8"/>
        <v>35</v>
      </c>
      <c r="K64" s="112">
        <f t="shared" si="9"/>
        <v>2917.25</v>
      </c>
      <c r="L64" s="114"/>
    </row>
    <row r="65" customHeight="1" spans="1:12">
      <c r="A65" s="76">
        <v>58</v>
      </c>
      <c r="B65" s="89" t="s">
        <v>192</v>
      </c>
      <c r="C65" s="90" t="s">
        <v>193</v>
      </c>
      <c r="D65" s="79" t="s">
        <v>194</v>
      </c>
      <c r="E65" s="55"/>
      <c r="F65" s="89" t="s">
        <v>195</v>
      </c>
      <c r="G65" s="91">
        <v>2</v>
      </c>
      <c r="H65" s="101">
        <v>2500</v>
      </c>
      <c r="I65" s="111">
        <v>2500</v>
      </c>
      <c r="J65" s="112">
        <f t="shared" si="8"/>
        <v>5000</v>
      </c>
      <c r="K65" s="112">
        <f t="shared" si="9"/>
        <v>10000</v>
      </c>
      <c r="L65" s="114"/>
    </row>
    <row r="66" customHeight="1" spans="1:12">
      <c r="A66" s="76">
        <v>59</v>
      </c>
      <c r="B66" s="89" t="s">
        <v>196</v>
      </c>
      <c r="C66" s="90" t="s">
        <v>197</v>
      </c>
      <c r="D66" s="83" t="s">
        <v>43</v>
      </c>
      <c r="E66" s="55"/>
      <c r="F66" s="89" t="s">
        <v>72</v>
      </c>
      <c r="G66" s="91">
        <v>2</v>
      </c>
      <c r="H66" s="101">
        <v>10</v>
      </c>
      <c r="I66" s="111">
        <v>10</v>
      </c>
      <c r="J66" s="112">
        <f t="shared" si="8"/>
        <v>20</v>
      </c>
      <c r="K66" s="112">
        <f t="shared" si="9"/>
        <v>40</v>
      </c>
      <c r="L66" s="114"/>
    </row>
    <row r="67" ht="60" spans="1:12">
      <c r="A67" s="76">
        <v>60</v>
      </c>
      <c r="B67" s="89" t="s">
        <v>198</v>
      </c>
      <c r="C67" s="90" t="s">
        <v>199</v>
      </c>
      <c r="D67" s="82" t="s">
        <v>65</v>
      </c>
      <c r="E67" s="55"/>
      <c r="F67" s="89" t="s">
        <v>27</v>
      </c>
      <c r="G67" s="91">
        <v>60</v>
      </c>
      <c r="H67" s="101">
        <v>20</v>
      </c>
      <c r="I67" s="111">
        <v>6</v>
      </c>
      <c r="J67" s="112">
        <f t="shared" si="8"/>
        <v>26</v>
      </c>
      <c r="K67" s="112">
        <f t="shared" si="9"/>
        <v>1560</v>
      </c>
      <c r="L67" s="114"/>
    </row>
    <row r="68" s="57" customFormat="1" customHeight="1" spans="1:12">
      <c r="A68" s="76">
        <v>61</v>
      </c>
      <c r="B68" s="89" t="s">
        <v>69</v>
      </c>
      <c r="C68" s="90" t="s">
        <v>200</v>
      </c>
      <c r="D68" s="82" t="s">
        <v>71</v>
      </c>
      <c r="E68" s="121"/>
      <c r="F68" s="89" t="s">
        <v>72</v>
      </c>
      <c r="G68" s="91">
        <v>8</v>
      </c>
      <c r="H68" s="122">
        <v>55</v>
      </c>
      <c r="I68" s="115">
        <v>10</v>
      </c>
      <c r="J68" s="112">
        <f t="shared" si="8"/>
        <v>65</v>
      </c>
      <c r="K68" s="112">
        <f t="shared" si="9"/>
        <v>520</v>
      </c>
      <c r="L68" s="114"/>
    </row>
    <row r="69" customHeight="1" spans="1:12">
      <c r="A69" s="76"/>
      <c r="B69" s="93" t="s">
        <v>201</v>
      </c>
      <c r="C69" s="94"/>
      <c r="D69" s="95"/>
      <c r="E69" s="93"/>
      <c r="F69" s="93"/>
      <c r="G69" s="123"/>
      <c r="H69" s="101"/>
      <c r="I69" s="111"/>
      <c r="J69" s="112">
        <f t="shared" si="8"/>
        <v>0</v>
      </c>
      <c r="K69" s="112">
        <f>J69*G70</f>
        <v>0</v>
      </c>
      <c r="L69" s="113"/>
    </row>
    <row r="70" customHeight="1" spans="1:19">
      <c r="A70" s="76">
        <v>62</v>
      </c>
      <c r="B70" s="77" t="s">
        <v>147</v>
      </c>
      <c r="C70" s="78" t="s">
        <v>148</v>
      </c>
      <c r="D70" s="84" t="s">
        <v>149</v>
      </c>
      <c r="E70" s="77"/>
      <c r="F70" s="77" t="s">
        <v>76</v>
      </c>
      <c r="G70" s="80">
        <v>160.36</v>
      </c>
      <c r="H70" s="101">
        <v>0</v>
      </c>
      <c r="I70" s="111">
        <v>30</v>
      </c>
      <c r="J70" s="112">
        <f t="shared" ref="J70:J93" si="10">SUM(H70:I70)</f>
        <v>30</v>
      </c>
      <c r="K70" s="112">
        <f t="shared" ref="K70:K92" si="11">J70*G70</f>
        <v>4810.8</v>
      </c>
      <c r="L70" s="113"/>
      <c r="P70" s="8">
        <v>160.36</v>
      </c>
      <c r="Q70" s="8">
        <v>160.36</v>
      </c>
      <c r="S70" s="8">
        <v>160.36</v>
      </c>
    </row>
    <row r="71" customHeight="1" spans="1:19">
      <c r="A71" s="76">
        <v>63</v>
      </c>
      <c r="B71" s="77" t="s">
        <v>150</v>
      </c>
      <c r="C71" s="78" t="s">
        <v>151</v>
      </c>
      <c r="D71" s="82" t="s">
        <v>152</v>
      </c>
      <c r="E71" s="77"/>
      <c r="F71" s="77" t="s">
        <v>76</v>
      </c>
      <c r="G71" s="80">
        <v>33.92</v>
      </c>
      <c r="H71" s="101">
        <v>0</v>
      </c>
      <c r="I71" s="111">
        <v>40</v>
      </c>
      <c r="J71" s="112">
        <f t="shared" si="10"/>
        <v>40</v>
      </c>
      <c r="K71" s="112">
        <f t="shared" si="11"/>
        <v>1356.8</v>
      </c>
      <c r="L71" s="113"/>
      <c r="P71" s="8">
        <v>33.92</v>
      </c>
      <c r="Q71" s="8">
        <v>33.92</v>
      </c>
      <c r="S71" s="8">
        <v>33.92</v>
      </c>
    </row>
    <row r="72" customHeight="1" spans="1:19">
      <c r="A72" s="76">
        <v>64</v>
      </c>
      <c r="B72" s="77" t="s">
        <v>163</v>
      </c>
      <c r="C72" s="78" t="s">
        <v>202</v>
      </c>
      <c r="D72" s="82" t="s">
        <v>165</v>
      </c>
      <c r="E72" s="77"/>
      <c r="F72" s="77" t="s">
        <v>76</v>
      </c>
      <c r="G72" s="80">
        <v>126.44</v>
      </c>
      <c r="H72" s="101">
        <v>0</v>
      </c>
      <c r="I72" s="111">
        <v>100</v>
      </c>
      <c r="J72" s="112">
        <f t="shared" si="10"/>
        <v>100</v>
      </c>
      <c r="K72" s="112">
        <f t="shared" si="11"/>
        <v>12644</v>
      </c>
      <c r="L72" s="113"/>
      <c r="P72" s="8">
        <v>126.44</v>
      </c>
      <c r="Q72" s="8">
        <v>126.44</v>
      </c>
      <c r="S72" s="8">
        <v>126.44</v>
      </c>
    </row>
    <row r="73" customHeight="1" spans="1:19">
      <c r="A73" s="76">
        <v>65</v>
      </c>
      <c r="B73" s="77" t="s">
        <v>166</v>
      </c>
      <c r="C73" s="78" t="s">
        <v>167</v>
      </c>
      <c r="D73" s="82" t="s">
        <v>168</v>
      </c>
      <c r="E73" s="77"/>
      <c r="F73" s="77" t="s">
        <v>76</v>
      </c>
      <c r="G73" s="80">
        <v>6.1</v>
      </c>
      <c r="H73" s="101">
        <v>350</v>
      </c>
      <c r="I73" s="111">
        <v>50</v>
      </c>
      <c r="J73" s="112">
        <f t="shared" si="10"/>
        <v>400</v>
      </c>
      <c r="K73" s="112">
        <f t="shared" si="11"/>
        <v>2440</v>
      </c>
      <c r="L73" s="113"/>
      <c r="P73" s="8">
        <v>6.1</v>
      </c>
      <c r="Q73" s="8">
        <v>6.1</v>
      </c>
      <c r="S73" s="8">
        <v>6.1</v>
      </c>
    </row>
    <row r="74" customHeight="1" spans="1:19">
      <c r="A74" s="76">
        <v>66</v>
      </c>
      <c r="B74" s="77" t="s">
        <v>203</v>
      </c>
      <c r="C74" s="78" t="s">
        <v>171</v>
      </c>
      <c r="D74" s="84" t="s">
        <v>204</v>
      </c>
      <c r="E74" s="77"/>
      <c r="F74" s="77" t="s">
        <v>76</v>
      </c>
      <c r="G74" s="80">
        <v>57.77</v>
      </c>
      <c r="H74" s="101">
        <v>460</v>
      </c>
      <c r="I74" s="111">
        <v>100</v>
      </c>
      <c r="J74" s="112">
        <f t="shared" si="10"/>
        <v>560</v>
      </c>
      <c r="K74" s="112">
        <f t="shared" si="11"/>
        <v>32351.2</v>
      </c>
      <c r="L74" s="113"/>
      <c r="P74" s="8">
        <v>57.77</v>
      </c>
      <c r="Q74" s="8">
        <v>57.77</v>
      </c>
      <c r="S74" s="8">
        <v>57.77</v>
      </c>
    </row>
    <row r="75" customHeight="1" spans="1:19">
      <c r="A75" s="76">
        <v>67</v>
      </c>
      <c r="B75" s="77" t="s">
        <v>174</v>
      </c>
      <c r="C75" s="78" t="s">
        <v>175</v>
      </c>
      <c r="D75" s="84" t="s">
        <v>184</v>
      </c>
      <c r="E75" s="77"/>
      <c r="F75" s="77" t="s">
        <v>177</v>
      </c>
      <c r="G75" s="80">
        <v>2.495</v>
      </c>
      <c r="H75" s="101">
        <v>4000</v>
      </c>
      <c r="I75" s="111">
        <v>1200</v>
      </c>
      <c r="J75" s="112">
        <f t="shared" si="10"/>
        <v>5200</v>
      </c>
      <c r="K75" s="112">
        <f t="shared" si="11"/>
        <v>12974</v>
      </c>
      <c r="L75" s="113"/>
      <c r="P75" s="8">
        <v>2.495</v>
      </c>
      <c r="Q75" s="8">
        <v>2.495</v>
      </c>
      <c r="S75" s="8">
        <v>2.495</v>
      </c>
    </row>
    <row r="76" customHeight="1" spans="1:19">
      <c r="A76" s="76">
        <v>68</v>
      </c>
      <c r="B76" s="77" t="s">
        <v>205</v>
      </c>
      <c r="C76" s="78" t="s">
        <v>206</v>
      </c>
      <c r="D76" s="84" t="s">
        <v>204</v>
      </c>
      <c r="E76" s="77"/>
      <c r="F76" s="77" t="s">
        <v>76</v>
      </c>
      <c r="G76" s="80">
        <v>5.21</v>
      </c>
      <c r="H76" s="101">
        <v>340</v>
      </c>
      <c r="I76" s="111">
        <v>50</v>
      </c>
      <c r="J76" s="112">
        <f t="shared" si="10"/>
        <v>390</v>
      </c>
      <c r="K76" s="112">
        <f t="shared" si="11"/>
        <v>2031.9</v>
      </c>
      <c r="L76" s="113"/>
      <c r="P76" s="8">
        <v>5.21</v>
      </c>
      <c r="Q76" s="8">
        <v>5.21</v>
      </c>
      <c r="S76" s="8">
        <v>5.21</v>
      </c>
    </row>
    <row r="77" customHeight="1" spans="1:19">
      <c r="A77" s="76">
        <v>69</v>
      </c>
      <c r="B77" s="77" t="s">
        <v>207</v>
      </c>
      <c r="C77" s="78" t="s">
        <v>208</v>
      </c>
      <c r="D77" s="84" t="s">
        <v>209</v>
      </c>
      <c r="E77" s="77"/>
      <c r="F77" s="77" t="s">
        <v>189</v>
      </c>
      <c r="G77" s="80">
        <v>104.29</v>
      </c>
      <c r="H77" s="101">
        <v>5</v>
      </c>
      <c r="I77" s="111">
        <v>10</v>
      </c>
      <c r="J77" s="112">
        <f t="shared" si="10"/>
        <v>15</v>
      </c>
      <c r="K77" s="112">
        <f t="shared" si="11"/>
        <v>1564.35</v>
      </c>
      <c r="L77" s="113"/>
      <c r="P77" s="8">
        <v>104.29</v>
      </c>
      <c r="Q77" s="8">
        <v>104.29</v>
      </c>
      <c r="S77" s="8">
        <v>104.29</v>
      </c>
    </row>
    <row r="78" customHeight="1" spans="1:19">
      <c r="A78" s="76">
        <v>70</v>
      </c>
      <c r="B78" s="77" t="s">
        <v>210</v>
      </c>
      <c r="C78" s="78" t="s">
        <v>211</v>
      </c>
      <c r="D78" s="84" t="s">
        <v>212</v>
      </c>
      <c r="E78" s="77"/>
      <c r="F78" s="77" t="s">
        <v>189</v>
      </c>
      <c r="G78" s="80">
        <v>104.29</v>
      </c>
      <c r="H78" s="101">
        <v>35</v>
      </c>
      <c r="I78" s="111">
        <v>15</v>
      </c>
      <c r="J78" s="112">
        <f t="shared" si="10"/>
        <v>50</v>
      </c>
      <c r="K78" s="112">
        <f t="shared" si="11"/>
        <v>5214.5</v>
      </c>
      <c r="L78" s="113"/>
      <c r="P78" s="8">
        <v>104.29</v>
      </c>
      <c r="Q78" s="8">
        <v>104.29</v>
      </c>
      <c r="S78" s="8">
        <v>104.29</v>
      </c>
    </row>
    <row r="79" customHeight="1" spans="1:19">
      <c r="A79" s="76">
        <v>71</v>
      </c>
      <c r="B79" s="77" t="s">
        <v>213</v>
      </c>
      <c r="C79" s="78" t="s">
        <v>214</v>
      </c>
      <c r="D79" s="84" t="s">
        <v>212</v>
      </c>
      <c r="E79" s="77"/>
      <c r="F79" s="77" t="s">
        <v>189</v>
      </c>
      <c r="G79" s="80">
        <v>104.29</v>
      </c>
      <c r="H79" s="101">
        <v>20</v>
      </c>
      <c r="I79" s="111">
        <v>10</v>
      </c>
      <c r="J79" s="112">
        <f t="shared" si="10"/>
        <v>30</v>
      </c>
      <c r="K79" s="112">
        <f t="shared" si="11"/>
        <v>3128.7</v>
      </c>
      <c r="L79" s="113"/>
      <c r="P79" s="8">
        <v>104.29</v>
      </c>
      <c r="Q79" s="8">
        <v>104.29</v>
      </c>
      <c r="S79" s="8">
        <v>104.29</v>
      </c>
    </row>
    <row r="80" customHeight="1" spans="1:19">
      <c r="A80" s="76">
        <v>72</v>
      </c>
      <c r="B80" s="77" t="s">
        <v>215</v>
      </c>
      <c r="C80" s="78" t="s">
        <v>216</v>
      </c>
      <c r="D80" s="84" t="s">
        <v>217</v>
      </c>
      <c r="E80" s="77"/>
      <c r="F80" s="77" t="s">
        <v>27</v>
      </c>
      <c r="G80" s="80">
        <v>13.2</v>
      </c>
      <c r="H80" s="101">
        <v>85</v>
      </c>
      <c r="I80" s="111">
        <v>30</v>
      </c>
      <c r="J80" s="112">
        <f t="shared" si="10"/>
        <v>115</v>
      </c>
      <c r="K80" s="112">
        <f t="shared" si="11"/>
        <v>1518</v>
      </c>
      <c r="L80" s="113"/>
      <c r="P80" s="8">
        <v>13.2</v>
      </c>
      <c r="Q80" s="8">
        <v>13.2</v>
      </c>
      <c r="S80" s="8">
        <v>13.2</v>
      </c>
    </row>
    <row r="81" customHeight="1" spans="1:19">
      <c r="A81" s="76">
        <v>73</v>
      </c>
      <c r="B81" s="77" t="s">
        <v>218</v>
      </c>
      <c r="C81" s="78" t="s">
        <v>219</v>
      </c>
      <c r="D81" s="84" t="s">
        <v>220</v>
      </c>
      <c r="E81" s="77"/>
      <c r="F81" s="77" t="s">
        <v>189</v>
      </c>
      <c r="G81" s="80">
        <v>6.86</v>
      </c>
      <c r="H81" s="101">
        <v>300</v>
      </c>
      <c r="I81" s="111">
        <v>10</v>
      </c>
      <c r="J81" s="112">
        <f t="shared" si="10"/>
        <v>310</v>
      </c>
      <c r="K81" s="112">
        <f t="shared" si="11"/>
        <v>2126.6</v>
      </c>
      <c r="L81" s="113"/>
      <c r="P81" s="8">
        <v>6.86</v>
      </c>
      <c r="Q81" s="8">
        <v>6.86</v>
      </c>
      <c r="S81" s="8">
        <v>6.86</v>
      </c>
    </row>
    <row r="82" customHeight="1" spans="1:19">
      <c r="A82" s="76">
        <v>74</v>
      </c>
      <c r="B82" s="77" t="s">
        <v>221</v>
      </c>
      <c r="C82" s="78" t="s">
        <v>222</v>
      </c>
      <c r="D82" s="84" t="s">
        <v>223</v>
      </c>
      <c r="E82" s="77"/>
      <c r="F82" s="77" t="s">
        <v>189</v>
      </c>
      <c r="G82" s="80">
        <v>20.25</v>
      </c>
      <c r="H82" s="101">
        <v>60</v>
      </c>
      <c r="I82" s="111">
        <v>5</v>
      </c>
      <c r="J82" s="112">
        <f t="shared" si="10"/>
        <v>65</v>
      </c>
      <c r="K82" s="112">
        <f t="shared" si="11"/>
        <v>1316.25</v>
      </c>
      <c r="L82" s="113"/>
      <c r="P82" s="8">
        <v>20.25</v>
      </c>
      <c r="Q82" s="8">
        <v>20.25</v>
      </c>
      <c r="S82" s="8">
        <v>20.25</v>
      </c>
    </row>
    <row r="83" customHeight="1" spans="1:19">
      <c r="A83" s="76">
        <v>75</v>
      </c>
      <c r="B83" s="77" t="s">
        <v>224</v>
      </c>
      <c r="C83" s="78" t="s">
        <v>225</v>
      </c>
      <c r="D83" s="84" t="s">
        <v>184</v>
      </c>
      <c r="E83" s="77"/>
      <c r="F83" s="77" t="s">
        <v>177</v>
      </c>
      <c r="G83" s="80">
        <v>0.12</v>
      </c>
      <c r="H83" s="101">
        <v>4000</v>
      </c>
      <c r="I83" s="111">
        <v>1500</v>
      </c>
      <c r="J83" s="112">
        <f t="shared" si="10"/>
        <v>5500</v>
      </c>
      <c r="K83" s="112">
        <f t="shared" si="11"/>
        <v>660</v>
      </c>
      <c r="L83" s="113"/>
      <c r="P83" s="8">
        <v>0.12</v>
      </c>
      <c r="Q83" s="8">
        <v>0.12</v>
      </c>
      <c r="S83" s="8">
        <v>0.12</v>
      </c>
    </row>
    <row r="84" customHeight="1" spans="1:12">
      <c r="A84" s="76">
        <v>76</v>
      </c>
      <c r="B84" s="89" t="s">
        <v>226</v>
      </c>
      <c r="C84" s="90" t="s">
        <v>227</v>
      </c>
      <c r="D84" s="83" t="s">
        <v>228</v>
      </c>
      <c r="E84" s="55"/>
      <c r="F84" s="89" t="s">
        <v>27</v>
      </c>
      <c r="G84" s="91">
        <v>48</v>
      </c>
      <c r="H84" s="101">
        <v>200</v>
      </c>
      <c r="I84" s="111">
        <v>100</v>
      </c>
      <c r="J84" s="112">
        <f t="shared" si="10"/>
        <v>300</v>
      </c>
      <c r="K84" s="112">
        <f t="shared" si="11"/>
        <v>14400</v>
      </c>
      <c r="L84" s="114"/>
    </row>
    <row r="85" customHeight="1" spans="1:12">
      <c r="A85" s="76">
        <v>77</v>
      </c>
      <c r="B85" s="85" t="s">
        <v>229</v>
      </c>
      <c r="C85" s="86" t="s">
        <v>230</v>
      </c>
      <c r="D85" s="84" t="s">
        <v>43</v>
      </c>
      <c r="E85" s="55"/>
      <c r="F85" s="85" t="s">
        <v>27</v>
      </c>
      <c r="G85" s="88" t="s">
        <v>231</v>
      </c>
      <c r="H85" s="101">
        <v>150</v>
      </c>
      <c r="I85" s="111">
        <v>30</v>
      </c>
      <c r="J85" s="112">
        <f t="shared" si="10"/>
        <v>180</v>
      </c>
      <c r="K85" s="112">
        <f t="shared" si="11"/>
        <v>180</v>
      </c>
      <c r="L85" s="114"/>
    </row>
    <row r="86" customHeight="1" spans="1:12">
      <c r="A86" s="76">
        <v>78</v>
      </c>
      <c r="B86" s="85" t="s">
        <v>232</v>
      </c>
      <c r="C86" s="86" t="s">
        <v>233</v>
      </c>
      <c r="D86" s="124" t="s">
        <v>234</v>
      </c>
      <c r="E86" s="55"/>
      <c r="F86" s="85" t="s">
        <v>189</v>
      </c>
      <c r="G86" s="88" t="s">
        <v>235</v>
      </c>
      <c r="H86" s="101">
        <v>10</v>
      </c>
      <c r="I86" s="111">
        <v>20</v>
      </c>
      <c r="J86" s="112">
        <f t="shared" si="10"/>
        <v>30</v>
      </c>
      <c r="K86" s="112">
        <f t="shared" si="11"/>
        <v>1490.4</v>
      </c>
      <c r="L86" s="114"/>
    </row>
    <row r="87" customHeight="1" spans="1:12">
      <c r="A87" s="76">
        <v>79</v>
      </c>
      <c r="B87" s="85" t="s">
        <v>236</v>
      </c>
      <c r="C87" s="86" t="s">
        <v>237</v>
      </c>
      <c r="D87" s="124" t="s">
        <v>234</v>
      </c>
      <c r="E87" s="55"/>
      <c r="F87" s="85" t="s">
        <v>189</v>
      </c>
      <c r="G87" s="88" t="s">
        <v>238</v>
      </c>
      <c r="H87" s="101">
        <v>10</v>
      </c>
      <c r="I87" s="111">
        <v>20</v>
      </c>
      <c r="J87" s="112">
        <f t="shared" si="10"/>
        <v>30</v>
      </c>
      <c r="K87" s="112">
        <f t="shared" si="11"/>
        <v>450</v>
      </c>
      <c r="L87" s="114"/>
    </row>
    <row r="88" customHeight="1" spans="1:12">
      <c r="A88" s="76">
        <v>80</v>
      </c>
      <c r="B88" s="85" t="s">
        <v>239</v>
      </c>
      <c r="C88" s="86" t="s">
        <v>240</v>
      </c>
      <c r="D88" s="124" t="s">
        <v>241</v>
      </c>
      <c r="E88" s="55"/>
      <c r="F88" s="85" t="s">
        <v>76</v>
      </c>
      <c r="G88" s="88" t="s">
        <v>242</v>
      </c>
      <c r="H88" s="101">
        <v>480</v>
      </c>
      <c r="I88" s="111">
        <v>120</v>
      </c>
      <c r="J88" s="112">
        <f t="shared" si="10"/>
        <v>600</v>
      </c>
      <c r="K88" s="112">
        <f t="shared" si="11"/>
        <v>1896</v>
      </c>
      <c r="L88" s="114"/>
    </row>
    <row r="89" customHeight="1" spans="1:12">
      <c r="A89" s="76">
        <v>81</v>
      </c>
      <c r="B89" s="85" t="s">
        <v>243</v>
      </c>
      <c r="C89" s="86" t="s">
        <v>240</v>
      </c>
      <c r="D89" s="124" t="s">
        <v>241</v>
      </c>
      <c r="E89" s="55"/>
      <c r="F89" s="85" t="s">
        <v>76</v>
      </c>
      <c r="G89" s="88" t="s">
        <v>244</v>
      </c>
      <c r="H89" s="101">
        <v>480</v>
      </c>
      <c r="I89" s="111">
        <v>120</v>
      </c>
      <c r="J89" s="112">
        <f t="shared" si="10"/>
        <v>600</v>
      </c>
      <c r="K89" s="112">
        <f t="shared" si="11"/>
        <v>1434</v>
      </c>
      <c r="L89" s="114"/>
    </row>
    <row r="90" customHeight="1" spans="1:12">
      <c r="A90" s="76">
        <v>82</v>
      </c>
      <c r="B90" s="85" t="s">
        <v>245</v>
      </c>
      <c r="C90" s="86" t="s">
        <v>246</v>
      </c>
      <c r="D90" s="124" t="s">
        <v>241</v>
      </c>
      <c r="E90" s="55"/>
      <c r="F90" s="85" t="s">
        <v>76</v>
      </c>
      <c r="G90" s="88" t="s">
        <v>247</v>
      </c>
      <c r="H90" s="101">
        <v>460</v>
      </c>
      <c r="I90" s="111">
        <v>120</v>
      </c>
      <c r="J90" s="112">
        <f t="shared" si="10"/>
        <v>580</v>
      </c>
      <c r="K90" s="112">
        <f t="shared" si="11"/>
        <v>52.2</v>
      </c>
      <c r="L90" s="114"/>
    </row>
    <row r="91" customHeight="1" spans="1:12">
      <c r="A91" s="76">
        <v>83</v>
      </c>
      <c r="B91" s="85" t="s">
        <v>248</v>
      </c>
      <c r="C91" s="86" t="s">
        <v>249</v>
      </c>
      <c r="D91" s="84" t="s">
        <v>117</v>
      </c>
      <c r="E91" s="55"/>
      <c r="F91" s="85" t="s">
        <v>49</v>
      </c>
      <c r="G91" s="88" t="s">
        <v>250</v>
      </c>
      <c r="H91" s="101">
        <v>1200</v>
      </c>
      <c r="I91" s="111">
        <v>200</v>
      </c>
      <c r="J91" s="112">
        <f t="shared" si="10"/>
        <v>1400</v>
      </c>
      <c r="K91" s="112">
        <f t="shared" si="11"/>
        <v>4200</v>
      </c>
      <c r="L91" s="114"/>
    </row>
    <row r="92" s="57" customFormat="1" customHeight="1" spans="1:12">
      <c r="A92" s="76">
        <v>84</v>
      </c>
      <c r="B92" s="85" t="s">
        <v>251</v>
      </c>
      <c r="C92" s="86" t="s">
        <v>252</v>
      </c>
      <c r="D92" s="124" t="s">
        <v>253</v>
      </c>
      <c r="E92" s="121"/>
      <c r="F92" s="85" t="s">
        <v>39</v>
      </c>
      <c r="G92" s="88" t="s">
        <v>254</v>
      </c>
      <c r="H92" s="122">
        <v>50</v>
      </c>
      <c r="I92" s="115">
        <v>150</v>
      </c>
      <c r="J92" s="112">
        <f t="shared" si="10"/>
        <v>200</v>
      </c>
      <c r="K92" s="112">
        <f t="shared" si="11"/>
        <v>2600</v>
      </c>
      <c r="L92" s="114"/>
    </row>
    <row r="93" customHeight="1" spans="1:12">
      <c r="A93" s="76"/>
      <c r="B93" s="93" t="s">
        <v>255</v>
      </c>
      <c r="C93" s="94"/>
      <c r="D93" s="95"/>
      <c r="E93" s="93"/>
      <c r="F93" s="93"/>
      <c r="G93" s="123"/>
      <c r="H93" s="101"/>
      <c r="I93" s="111"/>
      <c r="J93" s="112">
        <f t="shared" si="10"/>
        <v>0</v>
      </c>
      <c r="K93" s="112">
        <f>J93*G95</f>
        <v>0</v>
      </c>
      <c r="L93" s="113"/>
    </row>
    <row r="94" customHeight="1" spans="1:19">
      <c r="A94" s="76">
        <v>85</v>
      </c>
      <c r="B94" s="77" t="s">
        <v>256</v>
      </c>
      <c r="C94" s="78" t="s">
        <v>257</v>
      </c>
      <c r="D94" s="84" t="s">
        <v>258</v>
      </c>
      <c r="E94" s="77"/>
      <c r="F94" s="77" t="s">
        <v>189</v>
      </c>
      <c r="G94" s="80">
        <v>4340</v>
      </c>
      <c r="H94" s="101">
        <v>35</v>
      </c>
      <c r="I94" s="111">
        <v>20</v>
      </c>
      <c r="J94" s="112">
        <f t="shared" ref="J94:J105" si="12">SUM(H94:I94)</f>
        <v>55</v>
      </c>
      <c r="K94" s="112">
        <f t="shared" ref="K94:K104" si="13">J94*G94</f>
        <v>238700</v>
      </c>
      <c r="L94" s="113"/>
      <c r="S94" s="8">
        <v>4340</v>
      </c>
    </row>
    <row r="95" customHeight="1" spans="1:19">
      <c r="A95" s="76">
        <v>86</v>
      </c>
      <c r="B95" s="77" t="s">
        <v>259</v>
      </c>
      <c r="C95" s="78" t="s">
        <v>260</v>
      </c>
      <c r="D95" s="84" t="s">
        <v>258</v>
      </c>
      <c r="E95" s="77"/>
      <c r="F95" s="77" t="s">
        <v>189</v>
      </c>
      <c r="G95" s="80">
        <v>4253.4</v>
      </c>
      <c r="H95" s="101">
        <v>76.8</v>
      </c>
      <c r="I95" s="111">
        <v>16</v>
      </c>
      <c r="J95" s="112">
        <f t="shared" si="12"/>
        <v>92.8</v>
      </c>
      <c r="K95" s="112">
        <f t="shared" si="13"/>
        <v>394715.52</v>
      </c>
      <c r="L95" s="113"/>
      <c r="S95" s="8">
        <v>4253.4</v>
      </c>
    </row>
    <row r="96" customHeight="1" spans="1:19">
      <c r="A96" s="76">
        <v>87</v>
      </c>
      <c r="B96" s="77" t="s">
        <v>261</v>
      </c>
      <c r="C96" s="78" t="s">
        <v>262</v>
      </c>
      <c r="D96" s="125" t="s">
        <v>263</v>
      </c>
      <c r="E96" s="77"/>
      <c r="F96" s="77" t="s">
        <v>189</v>
      </c>
      <c r="G96" s="80">
        <v>4253.4</v>
      </c>
      <c r="H96" s="101">
        <f>460*0.24</f>
        <v>110.4</v>
      </c>
      <c r="I96" s="111">
        <v>20</v>
      </c>
      <c r="J96" s="112">
        <f t="shared" si="12"/>
        <v>130.4</v>
      </c>
      <c r="K96" s="112">
        <f t="shared" si="13"/>
        <v>554643.36</v>
      </c>
      <c r="L96" s="113"/>
      <c r="S96" s="8">
        <v>4253.4</v>
      </c>
    </row>
    <row r="97" customHeight="1" spans="1:19">
      <c r="A97" s="76">
        <v>88</v>
      </c>
      <c r="B97" s="77" t="s">
        <v>264</v>
      </c>
      <c r="C97" s="78" t="s">
        <v>265</v>
      </c>
      <c r="D97" s="84" t="s">
        <v>176</v>
      </c>
      <c r="E97" s="77"/>
      <c r="F97" s="77" t="s">
        <v>177</v>
      </c>
      <c r="G97" s="80">
        <v>10.86</v>
      </c>
      <c r="H97" s="101">
        <v>4000</v>
      </c>
      <c r="I97" s="111">
        <v>900</v>
      </c>
      <c r="J97" s="112">
        <f t="shared" si="12"/>
        <v>4900</v>
      </c>
      <c r="K97" s="112">
        <f t="shared" si="13"/>
        <v>53214</v>
      </c>
      <c r="L97" s="113"/>
      <c r="S97" s="8">
        <v>10.86</v>
      </c>
    </row>
    <row r="98" customHeight="1" spans="1:19">
      <c r="A98" s="76">
        <v>89</v>
      </c>
      <c r="B98" s="77" t="s">
        <v>266</v>
      </c>
      <c r="C98" s="78" t="s">
        <v>267</v>
      </c>
      <c r="D98" s="84" t="s">
        <v>268</v>
      </c>
      <c r="E98" s="77"/>
      <c r="F98" s="77" t="s">
        <v>27</v>
      </c>
      <c r="G98" s="80">
        <v>1000</v>
      </c>
      <c r="H98" s="101">
        <v>1</v>
      </c>
      <c r="I98" s="111">
        <v>2</v>
      </c>
      <c r="J98" s="112">
        <f t="shared" si="12"/>
        <v>3</v>
      </c>
      <c r="K98" s="112">
        <f t="shared" si="13"/>
        <v>3000</v>
      </c>
      <c r="L98" s="113"/>
      <c r="S98" s="8">
        <v>1000</v>
      </c>
    </row>
    <row r="99" customHeight="1" spans="1:17">
      <c r="A99" s="76">
        <v>90</v>
      </c>
      <c r="B99" s="85" t="s">
        <v>269</v>
      </c>
      <c r="C99" s="86" t="s">
        <v>270</v>
      </c>
      <c r="D99" s="124" t="s">
        <v>271</v>
      </c>
      <c r="E99" s="55"/>
      <c r="F99" s="85" t="s">
        <v>189</v>
      </c>
      <c r="G99" s="88" t="s">
        <v>272</v>
      </c>
      <c r="H99" s="101">
        <v>0</v>
      </c>
      <c r="I99" s="111">
        <v>1</v>
      </c>
      <c r="J99" s="112">
        <f t="shared" si="12"/>
        <v>1</v>
      </c>
      <c r="K99" s="112">
        <f t="shared" si="13"/>
        <v>4707.5</v>
      </c>
      <c r="L99" s="114"/>
      <c r="P99" s="8" t="s">
        <v>272</v>
      </c>
      <c r="Q99" s="8">
        <v>2118.375</v>
      </c>
    </row>
    <row r="100" customHeight="1" spans="1:17">
      <c r="A100" s="76">
        <v>91</v>
      </c>
      <c r="B100" s="85" t="s">
        <v>273</v>
      </c>
      <c r="C100" s="86" t="s">
        <v>274</v>
      </c>
      <c r="D100" s="125" t="s">
        <v>263</v>
      </c>
      <c r="E100" s="55"/>
      <c r="F100" s="85" t="s">
        <v>189</v>
      </c>
      <c r="G100" s="88" t="s">
        <v>275</v>
      </c>
      <c r="H100" s="101">
        <v>46</v>
      </c>
      <c r="I100" s="111">
        <v>6</v>
      </c>
      <c r="J100" s="112">
        <f t="shared" si="12"/>
        <v>52</v>
      </c>
      <c r="K100" s="112">
        <f t="shared" si="13"/>
        <v>52026</v>
      </c>
      <c r="L100" s="114"/>
      <c r="P100" s="8" t="s">
        <v>272</v>
      </c>
      <c r="Q100" s="8">
        <v>2118.375</v>
      </c>
    </row>
    <row r="101" customHeight="1" spans="1:17">
      <c r="A101" s="76">
        <v>92</v>
      </c>
      <c r="B101" s="85" t="s">
        <v>276</v>
      </c>
      <c r="C101" s="86" t="s">
        <v>277</v>
      </c>
      <c r="D101" s="84" t="s">
        <v>258</v>
      </c>
      <c r="E101" s="55"/>
      <c r="F101" s="85" t="s">
        <v>189</v>
      </c>
      <c r="G101" s="88" t="s">
        <v>272</v>
      </c>
      <c r="H101" s="101">
        <v>32.4</v>
      </c>
      <c r="I101" s="111">
        <v>6</v>
      </c>
      <c r="J101" s="112">
        <f t="shared" si="12"/>
        <v>38.4</v>
      </c>
      <c r="K101" s="112">
        <f t="shared" si="13"/>
        <v>180768</v>
      </c>
      <c r="L101" s="114"/>
      <c r="P101" s="8" t="s">
        <v>272</v>
      </c>
      <c r="Q101" s="8">
        <v>2118.375</v>
      </c>
    </row>
    <row r="102" customHeight="1" spans="1:17">
      <c r="A102" s="76">
        <v>93</v>
      </c>
      <c r="B102" s="85" t="s">
        <v>278</v>
      </c>
      <c r="C102" s="86" t="s">
        <v>279</v>
      </c>
      <c r="D102" s="125" t="s">
        <v>263</v>
      </c>
      <c r="E102" s="55"/>
      <c r="F102" s="85" t="s">
        <v>189</v>
      </c>
      <c r="G102" s="88" t="s">
        <v>272</v>
      </c>
      <c r="H102" s="101">
        <v>66</v>
      </c>
      <c r="I102" s="111">
        <v>10</v>
      </c>
      <c r="J102" s="112">
        <f t="shared" si="12"/>
        <v>76</v>
      </c>
      <c r="K102" s="112">
        <f t="shared" si="13"/>
        <v>357770</v>
      </c>
      <c r="L102" s="114"/>
      <c r="P102" s="8" t="s">
        <v>272</v>
      </c>
      <c r="Q102" s="8">
        <v>2118.375</v>
      </c>
    </row>
    <row r="103" customHeight="1" spans="1:17">
      <c r="A103" s="76">
        <v>94</v>
      </c>
      <c r="B103" s="85" t="s">
        <v>280</v>
      </c>
      <c r="C103" s="86" t="s">
        <v>281</v>
      </c>
      <c r="D103" s="84" t="s">
        <v>176</v>
      </c>
      <c r="E103" s="55"/>
      <c r="F103" s="85" t="s">
        <v>177</v>
      </c>
      <c r="G103" s="88" t="s">
        <v>282</v>
      </c>
      <c r="H103" s="101">
        <v>3800</v>
      </c>
      <c r="I103" s="111">
        <v>900</v>
      </c>
      <c r="J103" s="112">
        <f t="shared" si="12"/>
        <v>4700</v>
      </c>
      <c r="K103" s="112">
        <f t="shared" si="13"/>
        <v>87396.5</v>
      </c>
      <c r="L103" s="114"/>
      <c r="P103" s="8" t="s">
        <v>282</v>
      </c>
      <c r="Q103" s="8">
        <v>8.36775</v>
      </c>
    </row>
    <row r="104" customHeight="1" spans="1:17">
      <c r="A104" s="76">
        <v>95</v>
      </c>
      <c r="B104" s="85" t="s">
        <v>283</v>
      </c>
      <c r="C104" s="86" t="s">
        <v>284</v>
      </c>
      <c r="D104" s="124" t="s">
        <v>285</v>
      </c>
      <c r="E104" s="55"/>
      <c r="F104" s="85" t="s">
        <v>189</v>
      </c>
      <c r="G104" s="88" t="s">
        <v>286</v>
      </c>
      <c r="H104" s="101">
        <v>20</v>
      </c>
      <c r="I104" s="111">
        <v>30</v>
      </c>
      <c r="J104" s="112">
        <f t="shared" si="12"/>
        <v>50</v>
      </c>
      <c r="K104" s="112">
        <f t="shared" si="13"/>
        <v>9490</v>
      </c>
      <c r="L104" s="114"/>
      <c r="P104" s="8" t="s">
        <v>286</v>
      </c>
      <c r="Q104" s="8">
        <v>85.41</v>
      </c>
    </row>
    <row r="105" customHeight="1" spans="1:12">
      <c r="A105" s="76"/>
      <c r="B105" s="93" t="s">
        <v>287</v>
      </c>
      <c r="C105" s="78"/>
      <c r="D105" s="84"/>
      <c r="E105" s="77"/>
      <c r="F105" s="77"/>
      <c r="G105" s="123"/>
      <c r="H105" s="101"/>
      <c r="I105" s="111"/>
      <c r="J105" s="112">
        <f t="shared" si="12"/>
        <v>0</v>
      </c>
      <c r="K105" s="112">
        <f>J105*G107</f>
        <v>0</v>
      </c>
      <c r="L105" s="113"/>
    </row>
    <row r="106" customHeight="1" spans="1:12">
      <c r="A106" s="76">
        <v>96</v>
      </c>
      <c r="B106" s="77" t="s">
        <v>147</v>
      </c>
      <c r="C106" s="78" t="s">
        <v>148</v>
      </c>
      <c r="D106" s="84" t="s">
        <v>149</v>
      </c>
      <c r="E106" s="77"/>
      <c r="F106" s="77" t="s">
        <v>76</v>
      </c>
      <c r="G106" s="80">
        <v>4.9</v>
      </c>
      <c r="H106" s="101">
        <v>0</v>
      </c>
      <c r="I106" s="111">
        <v>30</v>
      </c>
      <c r="J106" s="112">
        <f t="shared" ref="J106:J115" si="14">SUM(H106:I106)</f>
        <v>30</v>
      </c>
      <c r="K106" s="112">
        <f t="shared" ref="K106:K115" si="15">J106*G106</f>
        <v>147</v>
      </c>
      <c r="L106" s="113"/>
    </row>
    <row r="107" customHeight="1" spans="1:12">
      <c r="A107" s="76">
        <v>97</v>
      </c>
      <c r="B107" s="77" t="s">
        <v>150</v>
      </c>
      <c r="C107" s="78" t="s">
        <v>151</v>
      </c>
      <c r="D107" s="82" t="s">
        <v>152</v>
      </c>
      <c r="E107" s="77"/>
      <c r="F107" s="77" t="s">
        <v>76</v>
      </c>
      <c r="G107" s="80">
        <v>3.27</v>
      </c>
      <c r="H107" s="101">
        <v>0</v>
      </c>
      <c r="I107" s="111">
        <v>40</v>
      </c>
      <c r="J107" s="112">
        <f t="shared" si="14"/>
        <v>40</v>
      </c>
      <c r="K107" s="112">
        <f t="shared" si="15"/>
        <v>130.8</v>
      </c>
      <c r="L107" s="113"/>
    </row>
    <row r="108" customHeight="1" spans="1:12">
      <c r="A108" s="76">
        <v>98</v>
      </c>
      <c r="B108" s="77" t="s">
        <v>163</v>
      </c>
      <c r="C108" s="78" t="s">
        <v>202</v>
      </c>
      <c r="D108" s="82" t="s">
        <v>165</v>
      </c>
      <c r="E108" s="77"/>
      <c r="F108" s="77" t="s">
        <v>76</v>
      </c>
      <c r="G108" s="80">
        <v>1.63</v>
      </c>
      <c r="H108" s="101">
        <v>0</v>
      </c>
      <c r="I108" s="111">
        <v>100</v>
      </c>
      <c r="J108" s="112">
        <f t="shared" si="14"/>
        <v>100</v>
      </c>
      <c r="K108" s="112">
        <f t="shared" si="15"/>
        <v>163</v>
      </c>
      <c r="L108" s="113"/>
    </row>
    <row r="109" customHeight="1" spans="1:12">
      <c r="A109" s="76">
        <v>99</v>
      </c>
      <c r="B109" s="77" t="s">
        <v>288</v>
      </c>
      <c r="C109" s="78" t="s">
        <v>289</v>
      </c>
      <c r="D109" s="82" t="s">
        <v>75</v>
      </c>
      <c r="E109" s="77"/>
      <c r="F109" s="77" t="s">
        <v>76</v>
      </c>
      <c r="G109" s="80">
        <v>1.63</v>
      </c>
      <c r="H109" s="101">
        <v>350</v>
      </c>
      <c r="I109" s="111">
        <v>50</v>
      </c>
      <c r="J109" s="112">
        <f t="shared" si="14"/>
        <v>400</v>
      </c>
      <c r="K109" s="112">
        <f t="shared" si="15"/>
        <v>652</v>
      </c>
      <c r="L109" s="113"/>
    </row>
    <row r="110" customHeight="1" spans="1:12">
      <c r="A110" s="76">
        <v>100</v>
      </c>
      <c r="B110" s="77" t="s">
        <v>290</v>
      </c>
      <c r="C110" s="78" t="s">
        <v>291</v>
      </c>
      <c r="D110" s="84" t="s">
        <v>292</v>
      </c>
      <c r="E110" s="77"/>
      <c r="F110" s="77" t="s">
        <v>189</v>
      </c>
      <c r="G110" s="80">
        <v>14.5</v>
      </c>
      <c r="H110" s="101">
        <v>20</v>
      </c>
      <c r="I110" s="111">
        <v>25</v>
      </c>
      <c r="J110" s="112">
        <f t="shared" si="14"/>
        <v>45</v>
      </c>
      <c r="K110" s="112">
        <f t="shared" si="15"/>
        <v>652.5</v>
      </c>
      <c r="L110" s="113"/>
    </row>
    <row r="111" customHeight="1" spans="1:12">
      <c r="A111" s="76">
        <v>101</v>
      </c>
      <c r="B111" s="77" t="s">
        <v>293</v>
      </c>
      <c r="C111" s="78" t="s">
        <v>294</v>
      </c>
      <c r="D111" s="84" t="s">
        <v>295</v>
      </c>
      <c r="E111" s="77"/>
      <c r="F111" s="77" t="s">
        <v>189</v>
      </c>
      <c r="G111" s="80">
        <v>26.3</v>
      </c>
      <c r="H111" s="101">
        <v>20</v>
      </c>
      <c r="I111" s="111">
        <v>25</v>
      </c>
      <c r="J111" s="112">
        <f t="shared" si="14"/>
        <v>45</v>
      </c>
      <c r="K111" s="112">
        <f t="shared" si="15"/>
        <v>1183.5</v>
      </c>
      <c r="L111" s="113"/>
    </row>
    <row r="112" customHeight="1" spans="1:12">
      <c r="A112" s="76">
        <v>102</v>
      </c>
      <c r="B112" s="77" t="s">
        <v>296</v>
      </c>
      <c r="C112" s="78" t="s">
        <v>297</v>
      </c>
      <c r="D112" s="84" t="s">
        <v>298</v>
      </c>
      <c r="E112" s="77"/>
      <c r="F112" s="77" t="s">
        <v>299</v>
      </c>
      <c r="G112" s="80">
        <v>2</v>
      </c>
      <c r="H112" s="101">
        <v>1500</v>
      </c>
      <c r="I112" s="111">
        <v>300</v>
      </c>
      <c r="J112" s="112">
        <f t="shared" si="14"/>
        <v>1800</v>
      </c>
      <c r="K112" s="112">
        <f t="shared" si="15"/>
        <v>3600</v>
      </c>
      <c r="L112" s="113"/>
    </row>
    <row r="113" customHeight="1" spans="1:12">
      <c r="A113" s="76">
        <v>103</v>
      </c>
      <c r="B113" s="77" t="s">
        <v>300</v>
      </c>
      <c r="C113" s="78" t="s">
        <v>301</v>
      </c>
      <c r="D113" s="84" t="s">
        <v>298</v>
      </c>
      <c r="E113" s="77"/>
      <c r="F113" s="77" t="s">
        <v>299</v>
      </c>
      <c r="G113" s="80">
        <v>2</v>
      </c>
      <c r="H113" s="101">
        <v>550</v>
      </c>
      <c r="I113" s="111">
        <v>200</v>
      </c>
      <c r="J113" s="112">
        <f t="shared" si="14"/>
        <v>750</v>
      </c>
      <c r="K113" s="112">
        <f t="shared" si="15"/>
        <v>1500</v>
      </c>
      <c r="L113" s="113"/>
    </row>
    <row r="114" customHeight="1" spans="1:12">
      <c r="A114" s="76">
        <v>104</v>
      </c>
      <c r="B114" s="77" t="s">
        <v>302</v>
      </c>
      <c r="C114" s="78" t="s">
        <v>303</v>
      </c>
      <c r="D114" s="84" t="s">
        <v>217</v>
      </c>
      <c r="E114" s="55"/>
      <c r="F114" s="77" t="s">
        <v>27</v>
      </c>
      <c r="G114" s="80">
        <v>24.2</v>
      </c>
      <c r="H114" s="101">
        <v>75</v>
      </c>
      <c r="I114" s="111">
        <v>40</v>
      </c>
      <c r="J114" s="112">
        <f t="shared" si="14"/>
        <v>115</v>
      </c>
      <c r="K114" s="112">
        <f t="shared" si="15"/>
        <v>2783</v>
      </c>
      <c r="L114" s="114"/>
    </row>
    <row r="115" customHeight="1" spans="1:12">
      <c r="A115" s="76">
        <v>105</v>
      </c>
      <c r="B115" s="85" t="s">
        <v>304</v>
      </c>
      <c r="C115" s="86" t="s">
        <v>305</v>
      </c>
      <c r="D115" s="124" t="s">
        <v>306</v>
      </c>
      <c r="E115" s="55"/>
      <c r="F115" s="85" t="s">
        <v>299</v>
      </c>
      <c r="G115" s="88" t="s">
        <v>111</v>
      </c>
      <c r="H115" s="101">
        <v>150</v>
      </c>
      <c r="I115" s="111">
        <v>40</v>
      </c>
      <c r="J115" s="112">
        <f t="shared" si="14"/>
        <v>190</v>
      </c>
      <c r="K115" s="112">
        <f t="shared" si="15"/>
        <v>760</v>
      </c>
      <c r="L115" s="114"/>
    </row>
    <row r="116" s="57" customFormat="1" customHeight="1" spans="1:12">
      <c r="A116" s="126"/>
      <c r="B116" s="93" t="s">
        <v>307</v>
      </c>
      <c r="C116" s="94"/>
      <c r="D116" s="95"/>
      <c r="E116" s="93"/>
      <c r="F116" s="93"/>
      <c r="G116" s="96"/>
      <c r="H116" s="100"/>
      <c r="I116" s="100"/>
      <c r="J116" s="116"/>
      <c r="K116" s="96"/>
      <c r="L116" s="127"/>
    </row>
    <row r="117" customHeight="1" spans="1:12">
      <c r="A117" s="76">
        <v>106</v>
      </c>
      <c r="B117" s="77" t="s">
        <v>308</v>
      </c>
      <c r="C117" s="78" t="s">
        <v>309</v>
      </c>
      <c r="D117" s="84" t="s">
        <v>43</v>
      </c>
      <c r="E117" s="77"/>
      <c r="F117" s="77" t="s">
        <v>27</v>
      </c>
      <c r="G117" s="80">
        <v>65</v>
      </c>
      <c r="H117" s="81">
        <v>8</v>
      </c>
      <c r="I117" s="111">
        <v>5</v>
      </c>
      <c r="J117" s="112">
        <f t="shared" ref="J117:J123" si="16">SUM(H117:I117)</f>
        <v>13</v>
      </c>
      <c r="K117" s="112">
        <f t="shared" ref="K117:K123" si="17">J117*G117</f>
        <v>845</v>
      </c>
      <c r="L117" s="113"/>
    </row>
    <row r="118" customHeight="1" spans="1:12">
      <c r="A118" s="76">
        <v>107</v>
      </c>
      <c r="B118" s="77" t="s">
        <v>310</v>
      </c>
      <c r="C118" s="78" t="s">
        <v>311</v>
      </c>
      <c r="D118" s="84" t="s">
        <v>43</v>
      </c>
      <c r="E118" s="77"/>
      <c r="F118" s="77" t="s">
        <v>27</v>
      </c>
      <c r="G118" s="80">
        <v>75</v>
      </c>
      <c r="H118" s="81">
        <v>23</v>
      </c>
      <c r="I118" s="111">
        <v>8</v>
      </c>
      <c r="J118" s="112">
        <f t="shared" si="16"/>
        <v>31</v>
      </c>
      <c r="K118" s="112">
        <f t="shared" si="17"/>
        <v>2325</v>
      </c>
      <c r="L118" s="113"/>
    </row>
    <row r="119" customHeight="1" spans="1:12">
      <c r="A119" s="76">
        <v>108</v>
      </c>
      <c r="B119" s="77" t="s">
        <v>312</v>
      </c>
      <c r="C119" s="78" t="s">
        <v>313</v>
      </c>
      <c r="D119" s="84" t="s">
        <v>43</v>
      </c>
      <c r="E119" s="77"/>
      <c r="F119" s="77" t="s">
        <v>27</v>
      </c>
      <c r="G119" s="80">
        <v>35</v>
      </c>
      <c r="H119" s="81">
        <v>72</v>
      </c>
      <c r="I119" s="111">
        <v>10</v>
      </c>
      <c r="J119" s="112">
        <f t="shared" si="16"/>
        <v>82</v>
      </c>
      <c r="K119" s="112">
        <f t="shared" si="17"/>
        <v>2870</v>
      </c>
      <c r="L119" s="113"/>
    </row>
    <row r="120" customHeight="1" spans="1:12">
      <c r="A120" s="76">
        <v>109</v>
      </c>
      <c r="B120" s="77" t="s">
        <v>314</v>
      </c>
      <c r="C120" s="78" t="s">
        <v>315</v>
      </c>
      <c r="D120" s="84" t="s">
        <v>43</v>
      </c>
      <c r="E120" s="77"/>
      <c r="F120" s="77" t="s">
        <v>27</v>
      </c>
      <c r="G120" s="80">
        <v>20</v>
      </c>
      <c r="H120" s="81">
        <v>65</v>
      </c>
      <c r="I120" s="111">
        <v>15</v>
      </c>
      <c r="J120" s="112">
        <f t="shared" si="16"/>
        <v>80</v>
      </c>
      <c r="K120" s="112">
        <f t="shared" si="17"/>
        <v>1600</v>
      </c>
      <c r="L120" s="113"/>
    </row>
    <row r="121" customHeight="1" spans="1:12">
      <c r="A121" s="76">
        <v>110</v>
      </c>
      <c r="B121" s="77" t="s">
        <v>316</v>
      </c>
      <c r="C121" s="78" t="s">
        <v>317</v>
      </c>
      <c r="D121" s="84" t="s">
        <v>318</v>
      </c>
      <c r="E121" s="77"/>
      <c r="F121" s="77" t="s">
        <v>39</v>
      </c>
      <c r="G121" s="80">
        <v>2</v>
      </c>
      <c r="H121" s="81">
        <v>55</v>
      </c>
      <c r="I121" s="111">
        <v>30</v>
      </c>
      <c r="J121" s="112">
        <f t="shared" si="16"/>
        <v>85</v>
      </c>
      <c r="K121" s="112">
        <f t="shared" si="17"/>
        <v>170</v>
      </c>
      <c r="L121" s="113"/>
    </row>
    <row r="122" customHeight="1" spans="1:12">
      <c r="A122" s="76">
        <v>111</v>
      </c>
      <c r="B122" s="77" t="s">
        <v>319</v>
      </c>
      <c r="C122" s="78" t="s">
        <v>320</v>
      </c>
      <c r="D122" s="84" t="s">
        <v>321</v>
      </c>
      <c r="E122" s="77"/>
      <c r="F122" s="77" t="s">
        <v>39</v>
      </c>
      <c r="G122" s="80">
        <v>1</v>
      </c>
      <c r="H122" s="81">
        <v>800</v>
      </c>
      <c r="I122" s="111">
        <v>200</v>
      </c>
      <c r="J122" s="112">
        <f t="shared" si="16"/>
        <v>1000</v>
      </c>
      <c r="K122" s="112">
        <f t="shared" si="17"/>
        <v>1000</v>
      </c>
      <c r="L122" s="113"/>
    </row>
    <row r="123" customHeight="1" spans="1:12">
      <c r="A123" s="76">
        <v>112</v>
      </c>
      <c r="B123" s="77" t="s">
        <v>322</v>
      </c>
      <c r="C123" s="78" t="s">
        <v>323</v>
      </c>
      <c r="D123" s="84" t="s">
        <v>324</v>
      </c>
      <c r="E123" s="77"/>
      <c r="F123" s="77" t="s">
        <v>195</v>
      </c>
      <c r="G123" s="80">
        <v>1</v>
      </c>
      <c r="H123" s="81">
        <v>250</v>
      </c>
      <c r="I123" s="111">
        <v>250</v>
      </c>
      <c r="J123" s="112">
        <f t="shared" si="16"/>
        <v>500</v>
      </c>
      <c r="K123" s="112">
        <f t="shared" si="17"/>
        <v>500</v>
      </c>
      <c r="L123" s="113"/>
    </row>
    <row r="124" customHeight="1" spans="1:12">
      <c r="A124" s="76"/>
      <c r="B124" s="93" t="s">
        <v>325</v>
      </c>
      <c r="C124" s="78"/>
      <c r="D124" s="84"/>
      <c r="E124" s="77"/>
      <c r="F124" s="77"/>
      <c r="G124" s="123"/>
      <c r="H124" s="101"/>
      <c r="I124" s="111"/>
      <c r="J124" s="112"/>
      <c r="K124" s="112"/>
      <c r="L124" s="113"/>
    </row>
    <row r="125" customHeight="1" spans="1:19">
      <c r="A125" s="76">
        <v>113</v>
      </c>
      <c r="B125" s="77" t="s">
        <v>326</v>
      </c>
      <c r="C125" s="78" t="s">
        <v>327</v>
      </c>
      <c r="D125" s="84" t="s">
        <v>328</v>
      </c>
      <c r="E125" s="77"/>
      <c r="F125" s="77" t="s">
        <v>27</v>
      </c>
      <c r="G125" s="80">
        <v>16</v>
      </c>
      <c r="H125" s="101">
        <v>750</v>
      </c>
      <c r="I125" s="111">
        <v>300</v>
      </c>
      <c r="J125" s="112">
        <f t="shared" ref="J125:J131" si="18">SUM(H125:I125)</f>
        <v>1050</v>
      </c>
      <c r="K125" s="112">
        <f t="shared" ref="K125:K131" si="19">J125*G125</f>
        <v>16800</v>
      </c>
      <c r="L125" s="113"/>
      <c r="S125" s="8">
        <v>16</v>
      </c>
    </row>
    <row r="126" customHeight="1" spans="1:19">
      <c r="A126" s="76">
        <v>114</v>
      </c>
      <c r="B126" s="77" t="s">
        <v>329</v>
      </c>
      <c r="C126" s="78" t="s">
        <v>330</v>
      </c>
      <c r="D126" s="84" t="s">
        <v>328</v>
      </c>
      <c r="E126" s="77"/>
      <c r="F126" s="77" t="s">
        <v>27</v>
      </c>
      <c r="G126" s="80">
        <v>153</v>
      </c>
      <c r="H126" s="101">
        <v>180</v>
      </c>
      <c r="I126" s="111">
        <v>100</v>
      </c>
      <c r="J126" s="112">
        <f t="shared" si="18"/>
        <v>280</v>
      </c>
      <c r="K126" s="112">
        <f t="shared" si="19"/>
        <v>42840</v>
      </c>
      <c r="L126" s="113"/>
      <c r="S126" s="8">
        <v>153</v>
      </c>
    </row>
    <row r="127" customHeight="1" spans="1:19">
      <c r="A127" s="76">
        <v>115</v>
      </c>
      <c r="B127" s="77" t="s">
        <v>331</v>
      </c>
      <c r="C127" s="78" t="s">
        <v>332</v>
      </c>
      <c r="D127" s="84" t="s">
        <v>333</v>
      </c>
      <c r="E127" s="77"/>
      <c r="F127" s="77" t="s">
        <v>195</v>
      </c>
      <c r="G127" s="80">
        <v>1</v>
      </c>
      <c r="H127" s="101">
        <v>12000</v>
      </c>
      <c r="I127" s="111">
        <v>3000</v>
      </c>
      <c r="J127" s="112">
        <f t="shared" si="18"/>
        <v>15000</v>
      </c>
      <c r="K127" s="112">
        <f t="shared" si="19"/>
        <v>15000</v>
      </c>
      <c r="L127" s="113"/>
      <c r="P127" s="8">
        <v>1</v>
      </c>
      <c r="Q127" s="8">
        <v>1</v>
      </c>
      <c r="R127" s="8">
        <v>1</v>
      </c>
      <c r="S127" s="8">
        <v>1</v>
      </c>
    </row>
    <row r="128" customHeight="1" spans="1:19">
      <c r="A128" s="76">
        <v>116</v>
      </c>
      <c r="B128" s="77" t="s">
        <v>334</v>
      </c>
      <c r="C128" s="78" t="s">
        <v>335</v>
      </c>
      <c r="D128" s="84" t="s">
        <v>336</v>
      </c>
      <c r="E128" s="77"/>
      <c r="F128" s="77" t="s">
        <v>195</v>
      </c>
      <c r="G128" s="80">
        <v>1</v>
      </c>
      <c r="H128" s="101">
        <v>8000</v>
      </c>
      <c r="I128" s="111">
        <v>2000</v>
      </c>
      <c r="J128" s="112">
        <f t="shared" si="18"/>
        <v>10000</v>
      </c>
      <c r="K128" s="112">
        <f t="shared" si="19"/>
        <v>10000</v>
      </c>
      <c r="L128" s="113"/>
      <c r="P128" s="8">
        <v>1</v>
      </c>
      <c r="Q128" s="8">
        <v>1</v>
      </c>
      <c r="R128" s="8">
        <v>1</v>
      </c>
      <c r="S128" s="8">
        <v>1</v>
      </c>
    </row>
    <row r="129" customHeight="1" spans="1:17">
      <c r="A129" s="128">
        <v>117</v>
      </c>
      <c r="B129" s="85" t="s">
        <v>337</v>
      </c>
      <c r="C129" s="86" t="s">
        <v>338</v>
      </c>
      <c r="D129" s="124" t="s">
        <v>339</v>
      </c>
      <c r="E129" s="55"/>
      <c r="F129" s="85" t="s">
        <v>138</v>
      </c>
      <c r="G129" s="88" t="s">
        <v>231</v>
      </c>
      <c r="H129" s="101">
        <v>25000</v>
      </c>
      <c r="I129" s="111">
        <v>55000</v>
      </c>
      <c r="J129" s="112">
        <f t="shared" si="18"/>
        <v>80000</v>
      </c>
      <c r="K129" s="112">
        <f t="shared" si="19"/>
        <v>80000</v>
      </c>
      <c r="L129" s="147"/>
      <c r="P129" s="8" t="s">
        <v>231</v>
      </c>
      <c r="Q129" s="8" t="s">
        <v>231</v>
      </c>
    </row>
    <row r="130" customHeight="1" spans="1:17">
      <c r="A130" s="128">
        <v>118</v>
      </c>
      <c r="B130" s="85" t="s">
        <v>340</v>
      </c>
      <c r="C130" s="86" t="s">
        <v>341</v>
      </c>
      <c r="D130" s="129" t="s">
        <v>342</v>
      </c>
      <c r="E130" s="55"/>
      <c r="F130" s="85" t="s">
        <v>138</v>
      </c>
      <c r="G130" s="88" t="s">
        <v>231</v>
      </c>
      <c r="H130" s="101">
        <v>8000</v>
      </c>
      <c r="I130" s="111">
        <v>5000</v>
      </c>
      <c r="J130" s="112">
        <f t="shared" si="18"/>
        <v>13000</v>
      </c>
      <c r="K130" s="112">
        <f t="shared" si="19"/>
        <v>13000</v>
      </c>
      <c r="L130" s="147"/>
      <c r="P130" s="8" t="s">
        <v>231</v>
      </c>
      <c r="Q130" s="8" t="s">
        <v>231</v>
      </c>
    </row>
    <row r="131" customHeight="1" spans="1:12">
      <c r="A131" s="128">
        <v>119</v>
      </c>
      <c r="B131" s="89" t="s">
        <v>343</v>
      </c>
      <c r="C131" s="90" t="s">
        <v>344</v>
      </c>
      <c r="D131" s="82" t="s">
        <v>75</v>
      </c>
      <c r="E131" s="55"/>
      <c r="F131" s="89" t="s">
        <v>76</v>
      </c>
      <c r="G131" s="91">
        <v>0.14</v>
      </c>
      <c r="H131" s="101">
        <v>500</v>
      </c>
      <c r="I131" s="111">
        <v>100</v>
      </c>
      <c r="J131" s="112">
        <f t="shared" si="18"/>
        <v>600</v>
      </c>
      <c r="K131" s="112">
        <f t="shared" si="19"/>
        <v>84</v>
      </c>
      <c r="L131" s="147"/>
    </row>
    <row r="132" s="56" customFormat="1" customHeight="1" spans="1:12">
      <c r="A132" s="130"/>
      <c r="B132" s="131" t="s">
        <v>345</v>
      </c>
      <c r="C132" s="132"/>
      <c r="D132" s="133"/>
      <c r="E132" s="132"/>
      <c r="F132" s="132"/>
      <c r="G132" s="134"/>
      <c r="H132" s="134"/>
      <c r="I132" s="134"/>
      <c r="J132" s="148"/>
      <c r="K132" s="134">
        <f>K3+K53</f>
        <v>3328305.4662</v>
      </c>
      <c r="L132" s="149"/>
    </row>
    <row r="133" customHeight="1" spans="1:12">
      <c r="A133" s="135" t="s">
        <v>346</v>
      </c>
      <c r="B133" s="136" t="s">
        <v>347</v>
      </c>
      <c r="C133" s="137" t="s">
        <v>348</v>
      </c>
      <c r="D133" s="138"/>
      <c r="E133" s="139"/>
      <c r="F133" s="140" t="s">
        <v>138</v>
      </c>
      <c r="G133" s="140">
        <v>1</v>
      </c>
      <c r="H133" s="141" t="s">
        <v>349</v>
      </c>
      <c r="I133" s="146">
        <f>K132</f>
        <v>3328305.4662</v>
      </c>
      <c r="J133" s="150"/>
      <c r="K133" s="151"/>
      <c r="L133" s="55"/>
    </row>
    <row r="134" customHeight="1" spans="1:12">
      <c r="A134" s="135" t="s">
        <v>350</v>
      </c>
      <c r="B134" s="135" t="s">
        <v>351</v>
      </c>
      <c r="C134" s="137" t="s">
        <v>352</v>
      </c>
      <c r="D134" s="138"/>
      <c r="E134" s="139"/>
      <c r="F134" s="140" t="s">
        <v>138</v>
      </c>
      <c r="G134" s="140">
        <v>1</v>
      </c>
      <c r="H134" s="142">
        <f>SUM(H135:H135)</f>
        <v>0.02</v>
      </c>
      <c r="I134" s="146">
        <f>SUM(I135:I135)</f>
        <v>66566.109324</v>
      </c>
      <c r="J134" s="150"/>
      <c r="K134" s="151"/>
      <c r="L134" s="55"/>
    </row>
    <row r="135" customHeight="1" spans="1:12">
      <c r="A135" s="140" t="s">
        <v>353</v>
      </c>
      <c r="B135" s="143" t="s">
        <v>354</v>
      </c>
      <c r="C135" s="137" t="s">
        <v>355</v>
      </c>
      <c r="D135" s="138"/>
      <c r="E135" s="139"/>
      <c r="F135" s="140" t="s">
        <v>138</v>
      </c>
      <c r="G135" s="140">
        <v>1</v>
      </c>
      <c r="H135" s="144">
        <v>0.02</v>
      </c>
      <c r="I135" s="146">
        <f>$I$133*H135</f>
        <v>66566.109324</v>
      </c>
      <c r="J135" s="150"/>
      <c r="K135" s="151"/>
      <c r="L135" s="55"/>
    </row>
    <row r="136" customHeight="1" spans="1:12">
      <c r="A136" s="135" t="s">
        <v>356</v>
      </c>
      <c r="B136" s="136" t="s">
        <v>357</v>
      </c>
      <c r="C136" s="137" t="s">
        <v>358</v>
      </c>
      <c r="D136" s="138"/>
      <c r="E136" s="139"/>
      <c r="F136" s="140" t="s">
        <v>138</v>
      </c>
      <c r="G136" s="140">
        <v>1</v>
      </c>
      <c r="H136" s="145">
        <v>0.03</v>
      </c>
      <c r="I136" s="146">
        <f>$I$133*H136</f>
        <v>99849.163986</v>
      </c>
      <c r="J136" s="150"/>
      <c r="K136" s="151"/>
      <c r="L136" s="55"/>
    </row>
    <row r="137" customHeight="1" spans="1:12">
      <c r="A137" s="135" t="s">
        <v>359</v>
      </c>
      <c r="B137" s="136" t="s">
        <v>360</v>
      </c>
      <c r="C137" s="137" t="s">
        <v>361</v>
      </c>
      <c r="D137" s="138"/>
      <c r="E137" s="139"/>
      <c r="F137" s="140" t="s">
        <v>138</v>
      </c>
      <c r="G137" s="140">
        <v>1</v>
      </c>
      <c r="H137" s="142">
        <v>0.005</v>
      </c>
      <c r="I137" s="146">
        <f>$I$133*H137</f>
        <v>16641.527331</v>
      </c>
      <c r="J137" s="150"/>
      <c r="K137" s="151"/>
      <c r="L137" s="55"/>
    </row>
    <row r="138" customHeight="1" spans="1:12">
      <c r="A138" s="135" t="s">
        <v>362</v>
      </c>
      <c r="B138" s="136" t="s">
        <v>363</v>
      </c>
      <c r="C138" s="137" t="s">
        <v>361</v>
      </c>
      <c r="D138" s="138"/>
      <c r="E138" s="139"/>
      <c r="F138" s="140" t="s">
        <v>138</v>
      </c>
      <c r="G138" s="140">
        <v>1</v>
      </c>
      <c r="H138" s="145">
        <v>0.05</v>
      </c>
      <c r="I138" s="146">
        <f>$I$133*H138</f>
        <v>166415.27331</v>
      </c>
      <c r="J138" s="150"/>
      <c r="K138" s="151"/>
      <c r="L138" s="55"/>
    </row>
    <row r="139" customHeight="1" spans="1:12">
      <c r="A139" s="135" t="s">
        <v>364</v>
      </c>
      <c r="B139" s="136" t="s">
        <v>365</v>
      </c>
      <c r="C139" s="137" t="s">
        <v>361</v>
      </c>
      <c r="D139" s="138"/>
      <c r="E139" s="139"/>
      <c r="F139" s="140" t="s">
        <v>138</v>
      </c>
      <c r="G139" s="140">
        <v>1</v>
      </c>
      <c r="H139" s="145">
        <v>0.09</v>
      </c>
      <c r="I139" s="146">
        <f>(I133+I134+I136+I137+I138)*(H139)</f>
        <v>330999.97861359</v>
      </c>
      <c r="J139" s="150"/>
      <c r="K139" s="151"/>
      <c r="L139" s="55"/>
    </row>
    <row r="140" customHeight="1" spans="1:12">
      <c r="A140" s="135" t="s">
        <v>366</v>
      </c>
      <c r="B140" s="136" t="s">
        <v>367</v>
      </c>
      <c r="C140" s="137" t="s">
        <v>368</v>
      </c>
      <c r="D140" s="138"/>
      <c r="E140" s="139"/>
      <c r="F140" s="140" t="s">
        <v>138</v>
      </c>
      <c r="G140" s="140">
        <v>1</v>
      </c>
      <c r="H140" s="146">
        <f>I133+I134+I136+I137+I138+I139</f>
        <v>4008777.51876459</v>
      </c>
      <c r="I140" s="150"/>
      <c r="J140" s="150"/>
      <c r="K140" s="151"/>
      <c r="L140" s="55"/>
    </row>
  </sheetData>
  <autoFilter ref="A2:IO140">
    <extLst/>
  </autoFilter>
  <mergeCells count="16">
    <mergeCell ref="C133:E133"/>
    <mergeCell ref="I133:K133"/>
    <mergeCell ref="C134:E134"/>
    <mergeCell ref="I134:K134"/>
    <mergeCell ref="C135:E135"/>
    <mergeCell ref="I135:K135"/>
    <mergeCell ref="C136:E136"/>
    <mergeCell ref="I136:K136"/>
    <mergeCell ref="C137:E137"/>
    <mergeCell ref="I137:K137"/>
    <mergeCell ref="C138:E138"/>
    <mergeCell ref="I138:K138"/>
    <mergeCell ref="C139:E139"/>
    <mergeCell ref="I139:K139"/>
    <mergeCell ref="C140:E140"/>
    <mergeCell ref="H140:K140"/>
  </mergeCells>
  <printOptions horizontalCentered="1"/>
  <pageMargins left="0.590551181102362" right="0.393700787401575" top="0.590551181102362" bottom="0.590551181102362" header="0.393700787401575" footer="0.31496062992126"/>
  <pageSetup paperSize="9" scale="72" fitToHeight="0" orientation="landscape" horizontalDpi="300" verticalDpi="300"/>
  <headerFooter alignWithMargins="0">
    <oddHeader>&amp;R&amp;"宋体"&amp;10 表 08A</oddHeader>
    <oddFooter>&amp;C&amp;"宋体"&amp;10  
</oddFooter>
  </headerFooter>
  <rowBreaks count="1" manualBreakCount="1">
    <brk id="132"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8"/>
  <sheetViews>
    <sheetView view="pageBreakPreview" zoomScale="70" zoomScaleNormal="70" topLeftCell="A46" workbookViewId="0">
      <selection activeCell="A58" sqref="$A58:$XFD59"/>
    </sheetView>
  </sheetViews>
  <sheetFormatPr defaultColWidth="9" defaultRowHeight="30" customHeight="1"/>
  <cols>
    <col min="1" max="1" width="6.26851851851852" style="9" customWidth="1"/>
    <col min="2" max="2" width="25" style="1" customWidth="1"/>
    <col min="3" max="3" width="36.8148148148148" style="10" customWidth="1"/>
    <col min="4" max="4" width="50.9074074074074" style="9" customWidth="1"/>
    <col min="5" max="5" width="15.0925925925926" style="10" customWidth="1"/>
    <col min="6" max="6" width="17" style="10" customWidth="1"/>
    <col min="7" max="7" width="10.1759259259259" style="10" customWidth="1"/>
    <col min="8" max="8" width="10.9074074074074" style="10" customWidth="1"/>
    <col min="9" max="9" width="9.17592592592593" style="10" customWidth="1"/>
    <col min="10" max="10" width="13.4537037037037" style="11" customWidth="1"/>
    <col min="11" max="11" width="16.5462962962963" style="12" customWidth="1"/>
    <col min="12" max="12" width="35.8148148148148" style="13" customWidth="1"/>
    <col min="13" max="16384" width="9" style="1"/>
  </cols>
  <sheetData>
    <row r="1" s="1" customFormat="1" ht="68" customHeight="1" spans="1:12">
      <c r="A1" s="14" t="s">
        <v>369</v>
      </c>
      <c r="B1" s="15"/>
      <c r="C1" s="15"/>
      <c r="D1" s="16"/>
      <c r="E1" s="15"/>
      <c r="F1" s="15"/>
      <c r="G1" s="15"/>
      <c r="H1" s="15"/>
      <c r="I1" s="15"/>
      <c r="J1" s="41"/>
      <c r="K1" s="42"/>
      <c r="L1" s="43"/>
    </row>
    <row r="2" s="2" customFormat="1" customHeight="1" spans="1:12">
      <c r="A2" s="17" t="s">
        <v>10</v>
      </c>
      <c r="B2" s="17" t="s">
        <v>11</v>
      </c>
      <c r="C2" s="18" t="s">
        <v>12</v>
      </c>
      <c r="D2" s="18" t="s">
        <v>370</v>
      </c>
      <c r="E2" s="18" t="s">
        <v>14</v>
      </c>
      <c r="F2" s="18" t="s">
        <v>371</v>
      </c>
      <c r="G2" s="18" t="s">
        <v>372</v>
      </c>
      <c r="H2" s="18" t="s">
        <v>17</v>
      </c>
      <c r="I2" s="18" t="s">
        <v>373</v>
      </c>
      <c r="J2" s="44" t="s">
        <v>19</v>
      </c>
      <c r="K2" s="45" t="s">
        <v>374</v>
      </c>
      <c r="L2" s="46" t="s">
        <v>21</v>
      </c>
    </row>
    <row r="3" s="3" customFormat="1" customHeight="1" spans="1:12">
      <c r="A3" s="19"/>
      <c r="B3" s="20" t="s">
        <v>375</v>
      </c>
      <c r="C3" s="21"/>
      <c r="D3" s="21"/>
      <c r="E3" s="21"/>
      <c r="F3" s="22"/>
      <c r="G3" s="23"/>
      <c r="H3" s="23"/>
      <c r="I3" s="23"/>
      <c r="J3" s="47"/>
      <c r="K3" s="48">
        <f>SUM(K4:K42)</f>
        <v>5437040</v>
      </c>
      <c r="L3" s="23"/>
    </row>
    <row r="4" s="4" customFormat="1" ht="50" customHeight="1" spans="1:12">
      <c r="A4" s="24">
        <v>1</v>
      </c>
      <c r="B4" s="25" t="s">
        <v>376</v>
      </c>
      <c r="C4" s="25" t="s">
        <v>377</v>
      </c>
      <c r="D4" s="26" t="s">
        <v>378</v>
      </c>
      <c r="E4" s="25"/>
      <c r="F4" s="27" t="s">
        <v>49</v>
      </c>
      <c r="G4" s="27">
        <v>1</v>
      </c>
      <c r="H4" s="27">
        <v>600000</v>
      </c>
      <c r="I4" s="27">
        <v>5000</v>
      </c>
      <c r="J4" s="49">
        <f t="shared" ref="J4:J45" si="0">I4+H4</f>
        <v>605000</v>
      </c>
      <c r="K4" s="50">
        <f t="shared" ref="K4:K45" si="1">SUM(G4*J4)</f>
        <v>605000</v>
      </c>
      <c r="L4" s="25"/>
    </row>
    <row r="5" s="4" customFormat="1" ht="50" customHeight="1" spans="1:12">
      <c r="A5" s="24">
        <v>2</v>
      </c>
      <c r="B5" s="25" t="s">
        <v>376</v>
      </c>
      <c r="C5" s="25" t="s">
        <v>379</v>
      </c>
      <c r="D5" s="26" t="s">
        <v>378</v>
      </c>
      <c r="E5" s="25"/>
      <c r="F5" s="27" t="s">
        <v>49</v>
      </c>
      <c r="G5" s="27">
        <v>1</v>
      </c>
      <c r="H5" s="27">
        <v>480000</v>
      </c>
      <c r="I5" s="27">
        <v>5000</v>
      </c>
      <c r="J5" s="49">
        <f t="shared" si="0"/>
        <v>485000</v>
      </c>
      <c r="K5" s="50">
        <f t="shared" si="1"/>
        <v>485000</v>
      </c>
      <c r="L5" s="25"/>
    </row>
    <row r="6" s="4" customFormat="1" ht="50" customHeight="1" spans="1:12">
      <c r="A6" s="24">
        <v>3</v>
      </c>
      <c r="B6" s="25" t="s">
        <v>376</v>
      </c>
      <c r="C6" s="25" t="s">
        <v>380</v>
      </c>
      <c r="D6" s="26" t="s">
        <v>378</v>
      </c>
      <c r="E6" s="25"/>
      <c r="F6" s="27" t="s">
        <v>49</v>
      </c>
      <c r="G6" s="27">
        <v>1</v>
      </c>
      <c r="H6" s="27">
        <v>360000</v>
      </c>
      <c r="I6" s="27">
        <v>5000</v>
      </c>
      <c r="J6" s="49">
        <f t="shared" si="0"/>
        <v>365000</v>
      </c>
      <c r="K6" s="50">
        <f t="shared" si="1"/>
        <v>365000</v>
      </c>
      <c r="L6" s="25"/>
    </row>
    <row r="7" s="4" customFormat="1" ht="50" customHeight="1" spans="1:12">
      <c r="A7" s="24">
        <v>4</v>
      </c>
      <c r="B7" s="25" t="s">
        <v>376</v>
      </c>
      <c r="C7" s="25" t="s">
        <v>381</v>
      </c>
      <c r="D7" s="26" t="s">
        <v>378</v>
      </c>
      <c r="E7" s="25"/>
      <c r="F7" s="27" t="s">
        <v>49</v>
      </c>
      <c r="G7" s="27">
        <v>1</v>
      </c>
      <c r="H7" s="27">
        <v>300000</v>
      </c>
      <c r="I7" s="27">
        <v>4500</v>
      </c>
      <c r="J7" s="49">
        <f t="shared" si="0"/>
        <v>304500</v>
      </c>
      <c r="K7" s="50">
        <f t="shared" si="1"/>
        <v>304500</v>
      </c>
      <c r="L7" s="25"/>
    </row>
    <row r="8" s="4" customFormat="1" ht="50" customHeight="1" spans="1:12">
      <c r="A8" s="24">
        <v>5</v>
      </c>
      <c r="B8" s="25" t="s">
        <v>376</v>
      </c>
      <c r="C8" s="25" t="s">
        <v>382</v>
      </c>
      <c r="D8" s="26" t="s">
        <v>378</v>
      </c>
      <c r="E8" s="25"/>
      <c r="F8" s="27" t="s">
        <v>49</v>
      </c>
      <c r="G8" s="27">
        <v>1</v>
      </c>
      <c r="H8" s="27">
        <v>270000</v>
      </c>
      <c r="I8" s="27">
        <v>4500</v>
      </c>
      <c r="J8" s="49">
        <f t="shared" si="0"/>
        <v>274500</v>
      </c>
      <c r="K8" s="50">
        <f t="shared" si="1"/>
        <v>274500</v>
      </c>
      <c r="L8" s="25"/>
    </row>
    <row r="9" s="4" customFormat="1" ht="50" customHeight="1" spans="1:12">
      <c r="A9" s="24">
        <v>6</v>
      </c>
      <c r="B9" s="25" t="s">
        <v>376</v>
      </c>
      <c r="C9" s="25" t="s">
        <v>383</v>
      </c>
      <c r="D9" s="26" t="s">
        <v>378</v>
      </c>
      <c r="E9" s="25"/>
      <c r="F9" s="27" t="s">
        <v>49</v>
      </c>
      <c r="G9" s="27">
        <v>1</v>
      </c>
      <c r="H9" s="27">
        <v>235000</v>
      </c>
      <c r="I9" s="27">
        <v>4000</v>
      </c>
      <c r="J9" s="49">
        <f t="shared" si="0"/>
        <v>239000</v>
      </c>
      <c r="K9" s="50">
        <f t="shared" si="1"/>
        <v>239000</v>
      </c>
      <c r="L9" s="25"/>
    </row>
    <row r="10" s="5" customFormat="1" ht="50" customHeight="1" spans="1:12">
      <c r="A10" s="24">
        <v>7</v>
      </c>
      <c r="B10" s="25" t="s">
        <v>384</v>
      </c>
      <c r="C10" s="25" t="s">
        <v>385</v>
      </c>
      <c r="D10" s="26" t="s">
        <v>386</v>
      </c>
      <c r="E10" s="25"/>
      <c r="F10" s="27" t="s">
        <v>195</v>
      </c>
      <c r="G10" s="27">
        <v>4</v>
      </c>
      <c r="H10" s="27">
        <v>15000</v>
      </c>
      <c r="I10" s="27">
        <v>3000</v>
      </c>
      <c r="J10" s="49">
        <f t="shared" si="0"/>
        <v>18000</v>
      </c>
      <c r="K10" s="50">
        <f t="shared" si="1"/>
        <v>72000</v>
      </c>
      <c r="L10" s="25"/>
    </row>
    <row r="11" s="6" customFormat="1" ht="50" customHeight="1" spans="1:12">
      <c r="A11" s="24">
        <v>8</v>
      </c>
      <c r="B11" s="25" t="s">
        <v>387</v>
      </c>
      <c r="C11" s="25" t="s">
        <v>388</v>
      </c>
      <c r="D11" s="26" t="s">
        <v>389</v>
      </c>
      <c r="E11" s="27"/>
      <c r="F11" s="27" t="s">
        <v>27</v>
      </c>
      <c r="G11" s="27">
        <v>30</v>
      </c>
      <c r="H11" s="27">
        <v>120</v>
      </c>
      <c r="I11" s="27">
        <v>30</v>
      </c>
      <c r="J11" s="49">
        <f t="shared" si="0"/>
        <v>150</v>
      </c>
      <c r="K11" s="50">
        <f t="shared" si="1"/>
        <v>4500</v>
      </c>
      <c r="L11" s="25"/>
    </row>
    <row r="12" s="5" customFormat="1" ht="50" customHeight="1" spans="1:12">
      <c r="A12" s="24">
        <v>9</v>
      </c>
      <c r="B12" s="25" t="s">
        <v>390</v>
      </c>
      <c r="C12" s="25" t="s">
        <v>391</v>
      </c>
      <c r="D12" s="26" t="s">
        <v>392</v>
      </c>
      <c r="E12" s="25"/>
      <c r="F12" s="27" t="s">
        <v>195</v>
      </c>
      <c r="G12" s="27">
        <v>1</v>
      </c>
      <c r="H12" s="27">
        <v>260000</v>
      </c>
      <c r="I12" s="27">
        <v>5000</v>
      </c>
      <c r="J12" s="49">
        <f t="shared" si="0"/>
        <v>265000</v>
      </c>
      <c r="K12" s="50">
        <f t="shared" si="1"/>
        <v>265000</v>
      </c>
      <c r="L12" s="25"/>
    </row>
    <row r="13" s="5" customFormat="1" ht="40" customHeight="1" spans="1:12">
      <c r="A13" s="24">
        <v>10</v>
      </c>
      <c r="B13" s="25" t="s">
        <v>393</v>
      </c>
      <c r="C13" s="25" t="s">
        <v>394</v>
      </c>
      <c r="D13" s="26" t="s">
        <v>395</v>
      </c>
      <c r="E13" s="25"/>
      <c r="F13" s="27" t="s">
        <v>195</v>
      </c>
      <c r="G13" s="27">
        <v>1</v>
      </c>
      <c r="H13" s="27">
        <v>13000</v>
      </c>
      <c r="I13" s="27">
        <v>2600</v>
      </c>
      <c r="J13" s="49">
        <f t="shared" si="0"/>
        <v>15600</v>
      </c>
      <c r="K13" s="50">
        <f t="shared" si="1"/>
        <v>15600</v>
      </c>
      <c r="L13" s="25"/>
    </row>
    <row r="14" s="4" customFormat="1" ht="60" spans="1:13">
      <c r="A14" s="24">
        <v>11</v>
      </c>
      <c r="B14" s="25" t="s">
        <v>396</v>
      </c>
      <c r="C14" s="25" t="s">
        <v>397</v>
      </c>
      <c r="D14" s="26" t="s">
        <v>398</v>
      </c>
      <c r="E14" s="25"/>
      <c r="F14" s="27" t="s">
        <v>127</v>
      </c>
      <c r="G14" s="27">
        <v>1</v>
      </c>
      <c r="H14" s="27">
        <v>38000</v>
      </c>
      <c r="I14" s="27">
        <v>1050</v>
      </c>
      <c r="J14" s="49">
        <f t="shared" si="0"/>
        <v>39050</v>
      </c>
      <c r="K14" s="50">
        <f t="shared" si="1"/>
        <v>39050</v>
      </c>
      <c r="L14" s="25"/>
      <c r="M14" s="51"/>
    </row>
    <row r="15" s="4" customFormat="1" ht="60" spans="1:13">
      <c r="A15" s="24">
        <v>12</v>
      </c>
      <c r="B15" s="25" t="s">
        <v>396</v>
      </c>
      <c r="C15" s="25" t="s">
        <v>399</v>
      </c>
      <c r="D15" s="26" t="s">
        <v>398</v>
      </c>
      <c r="E15" s="25"/>
      <c r="F15" s="27" t="s">
        <v>127</v>
      </c>
      <c r="G15" s="27">
        <v>1</v>
      </c>
      <c r="H15" s="27">
        <v>35000</v>
      </c>
      <c r="I15" s="27">
        <v>1050</v>
      </c>
      <c r="J15" s="49">
        <f t="shared" si="0"/>
        <v>36050</v>
      </c>
      <c r="K15" s="50">
        <f t="shared" si="1"/>
        <v>36050</v>
      </c>
      <c r="L15" s="25"/>
      <c r="M15" s="51"/>
    </row>
    <row r="16" s="4" customFormat="1" ht="60" spans="1:13">
      <c r="A16" s="24">
        <v>13</v>
      </c>
      <c r="B16" s="25" t="s">
        <v>396</v>
      </c>
      <c r="C16" s="25" t="s">
        <v>400</v>
      </c>
      <c r="D16" s="26" t="s">
        <v>398</v>
      </c>
      <c r="E16" s="25"/>
      <c r="F16" s="27" t="s">
        <v>127</v>
      </c>
      <c r="G16" s="27">
        <v>1</v>
      </c>
      <c r="H16" s="27">
        <v>30000</v>
      </c>
      <c r="I16" s="27">
        <v>1050</v>
      </c>
      <c r="J16" s="49">
        <f t="shared" si="0"/>
        <v>31050</v>
      </c>
      <c r="K16" s="50">
        <f t="shared" si="1"/>
        <v>31050</v>
      </c>
      <c r="L16" s="25"/>
      <c r="M16" s="51"/>
    </row>
    <row r="17" s="4" customFormat="1" ht="60" spans="1:13">
      <c r="A17" s="24">
        <v>14</v>
      </c>
      <c r="B17" s="25" t="s">
        <v>396</v>
      </c>
      <c r="C17" s="25" t="s">
        <v>401</v>
      </c>
      <c r="D17" s="26" t="s">
        <v>398</v>
      </c>
      <c r="E17" s="25"/>
      <c r="F17" s="27" t="s">
        <v>127</v>
      </c>
      <c r="G17" s="27">
        <v>2</v>
      </c>
      <c r="H17" s="27">
        <v>32000</v>
      </c>
      <c r="I17" s="27">
        <v>1050</v>
      </c>
      <c r="J17" s="49">
        <f t="shared" si="0"/>
        <v>33050</v>
      </c>
      <c r="K17" s="50">
        <f t="shared" si="1"/>
        <v>66100</v>
      </c>
      <c r="L17" s="25"/>
      <c r="M17" s="51"/>
    </row>
    <row r="18" s="4" customFormat="1" ht="90" spans="1:13">
      <c r="A18" s="24">
        <v>15</v>
      </c>
      <c r="B18" s="25" t="s">
        <v>402</v>
      </c>
      <c r="C18" s="25" t="s">
        <v>403</v>
      </c>
      <c r="D18" s="26" t="s">
        <v>398</v>
      </c>
      <c r="E18" s="25"/>
      <c r="F18" s="27" t="s">
        <v>127</v>
      </c>
      <c r="G18" s="27">
        <v>1</v>
      </c>
      <c r="H18" s="27">
        <v>130000</v>
      </c>
      <c r="I18" s="27">
        <v>1250</v>
      </c>
      <c r="J18" s="49">
        <f t="shared" si="0"/>
        <v>131250</v>
      </c>
      <c r="K18" s="50">
        <f t="shared" si="1"/>
        <v>131250</v>
      </c>
      <c r="L18" s="25"/>
      <c r="M18" s="51"/>
    </row>
    <row r="19" s="4" customFormat="1" ht="90" spans="1:13">
      <c r="A19" s="24">
        <v>16</v>
      </c>
      <c r="B19" s="25" t="s">
        <v>402</v>
      </c>
      <c r="C19" s="25" t="s">
        <v>404</v>
      </c>
      <c r="D19" s="26" t="s">
        <v>398</v>
      </c>
      <c r="E19" s="25"/>
      <c r="F19" s="27" t="s">
        <v>127</v>
      </c>
      <c r="G19" s="27">
        <v>3</v>
      </c>
      <c r="H19" s="27">
        <v>100000</v>
      </c>
      <c r="I19" s="27">
        <v>1250</v>
      </c>
      <c r="J19" s="49">
        <f t="shared" si="0"/>
        <v>101250</v>
      </c>
      <c r="K19" s="50">
        <f t="shared" si="1"/>
        <v>303750</v>
      </c>
      <c r="L19" s="25"/>
      <c r="M19" s="51"/>
    </row>
    <row r="20" s="4" customFormat="1" ht="90" spans="1:13">
      <c r="A20" s="24">
        <v>17</v>
      </c>
      <c r="B20" s="25" t="s">
        <v>402</v>
      </c>
      <c r="C20" s="25" t="s">
        <v>405</v>
      </c>
      <c r="D20" s="26" t="s">
        <v>398</v>
      </c>
      <c r="E20" s="25"/>
      <c r="F20" s="27" t="s">
        <v>127</v>
      </c>
      <c r="G20" s="27">
        <v>8</v>
      </c>
      <c r="H20" s="27">
        <v>52000</v>
      </c>
      <c r="I20" s="27">
        <v>1250</v>
      </c>
      <c r="J20" s="49">
        <f t="shared" si="0"/>
        <v>53250</v>
      </c>
      <c r="K20" s="50">
        <f t="shared" si="1"/>
        <v>426000</v>
      </c>
      <c r="L20" s="25"/>
      <c r="M20" s="51"/>
    </row>
    <row r="21" s="4" customFormat="1" ht="40" customHeight="1" spans="1:13">
      <c r="A21" s="24">
        <v>18</v>
      </c>
      <c r="B21" s="25" t="s">
        <v>406</v>
      </c>
      <c r="C21" s="25" t="s">
        <v>407</v>
      </c>
      <c r="D21" s="26" t="s">
        <v>398</v>
      </c>
      <c r="E21" s="25"/>
      <c r="F21" s="27" t="s">
        <v>127</v>
      </c>
      <c r="G21" s="27">
        <v>1</v>
      </c>
      <c r="H21" s="27">
        <v>18000</v>
      </c>
      <c r="I21" s="27">
        <v>450</v>
      </c>
      <c r="J21" s="49">
        <f t="shared" si="0"/>
        <v>18450</v>
      </c>
      <c r="K21" s="50">
        <f t="shared" si="1"/>
        <v>18450</v>
      </c>
      <c r="L21" s="25"/>
      <c r="M21" s="51"/>
    </row>
    <row r="22" s="4" customFormat="1" ht="40" customHeight="1" spans="1:13">
      <c r="A22" s="24">
        <v>19</v>
      </c>
      <c r="B22" s="25" t="s">
        <v>406</v>
      </c>
      <c r="C22" s="25" t="s">
        <v>408</v>
      </c>
      <c r="D22" s="26" t="s">
        <v>398</v>
      </c>
      <c r="E22" s="25"/>
      <c r="F22" s="27" t="s">
        <v>127</v>
      </c>
      <c r="G22" s="27">
        <v>1</v>
      </c>
      <c r="H22" s="27">
        <v>30000</v>
      </c>
      <c r="I22" s="27">
        <v>450</v>
      </c>
      <c r="J22" s="49">
        <f t="shared" si="0"/>
        <v>30450</v>
      </c>
      <c r="K22" s="50">
        <f t="shared" si="1"/>
        <v>30450</v>
      </c>
      <c r="L22" s="25"/>
      <c r="M22" s="51"/>
    </row>
    <row r="23" s="4" customFormat="1" ht="40" customHeight="1" spans="1:13">
      <c r="A23" s="24">
        <v>20</v>
      </c>
      <c r="B23" s="25" t="s">
        <v>409</v>
      </c>
      <c r="C23" s="25" t="s">
        <v>410</v>
      </c>
      <c r="D23" s="26" t="s">
        <v>411</v>
      </c>
      <c r="E23" s="25"/>
      <c r="F23" s="27" t="s">
        <v>127</v>
      </c>
      <c r="G23" s="27">
        <v>1</v>
      </c>
      <c r="H23" s="27">
        <v>380000</v>
      </c>
      <c r="I23" s="27">
        <v>4000</v>
      </c>
      <c r="J23" s="49">
        <f t="shared" si="0"/>
        <v>384000</v>
      </c>
      <c r="K23" s="50">
        <f t="shared" si="1"/>
        <v>384000</v>
      </c>
      <c r="L23" s="25"/>
      <c r="M23" s="51"/>
    </row>
    <row r="24" s="4" customFormat="1" ht="51" customHeight="1" spans="1:13">
      <c r="A24" s="24">
        <v>21</v>
      </c>
      <c r="B24" s="25" t="s">
        <v>409</v>
      </c>
      <c r="C24" s="25" t="s">
        <v>412</v>
      </c>
      <c r="D24" s="26" t="s">
        <v>413</v>
      </c>
      <c r="E24" s="25"/>
      <c r="F24" s="27" t="s">
        <v>127</v>
      </c>
      <c r="G24" s="27">
        <v>1</v>
      </c>
      <c r="H24" s="27">
        <v>320000</v>
      </c>
      <c r="I24" s="27">
        <v>4000</v>
      </c>
      <c r="J24" s="49">
        <f t="shared" si="0"/>
        <v>324000</v>
      </c>
      <c r="K24" s="50">
        <f t="shared" si="1"/>
        <v>324000</v>
      </c>
      <c r="L24" s="25"/>
      <c r="M24" s="51"/>
    </row>
    <row r="25" s="4" customFormat="1" ht="40" customHeight="1" spans="1:13">
      <c r="A25" s="24">
        <v>22</v>
      </c>
      <c r="B25" s="25" t="s">
        <v>414</v>
      </c>
      <c r="C25" s="25" t="s">
        <v>415</v>
      </c>
      <c r="D25" s="26" t="s">
        <v>416</v>
      </c>
      <c r="E25" s="25"/>
      <c r="F25" s="27" t="s">
        <v>138</v>
      </c>
      <c r="G25" s="27">
        <v>1</v>
      </c>
      <c r="H25" s="27">
        <v>0</v>
      </c>
      <c r="I25" s="27">
        <v>20000</v>
      </c>
      <c r="J25" s="49">
        <f t="shared" si="0"/>
        <v>20000</v>
      </c>
      <c r="K25" s="50">
        <f t="shared" si="1"/>
        <v>20000</v>
      </c>
      <c r="L25" s="25"/>
      <c r="M25" s="51"/>
    </row>
    <row r="26" s="4" customFormat="1" spans="1:13">
      <c r="A26" s="24">
        <v>23</v>
      </c>
      <c r="B26" s="25" t="s">
        <v>417</v>
      </c>
      <c r="C26" s="25" t="s">
        <v>418</v>
      </c>
      <c r="D26" s="26" t="s">
        <v>419</v>
      </c>
      <c r="E26" s="25"/>
      <c r="F26" s="27" t="s">
        <v>189</v>
      </c>
      <c r="G26" s="27">
        <v>200</v>
      </c>
      <c r="H26" s="27">
        <v>2300</v>
      </c>
      <c r="I26" s="27">
        <v>500</v>
      </c>
      <c r="J26" s="49">
        <f t="shared" si="0"/>
        <v>2800</v>
      </c>
      <c r="K26" s="50">
        <f t="shared" si="1"/>
        <v>560000</v>
      </c>
      <c r="L26" s="25"/>
      <c r="M26" s="51"/>
    </row>
    <row r="27" s="4" customFormat="1" ht="40" customHeight="1" spans="1:12">
      <c r="A27" s="24">
        <v>24</v>
      </c>
      <c r="B27" s="25" t="s">
        <v>420</v>
      </c>
      <c r="C27" s="25" t="s">
        <v>421</v>
      </c>
      <c r="D27" s="26" t="s">
        <v>422</v>
      </c>
      <c r="E27" s="25"/>
      <c r="F27" s="27" t="s">
        <v>27</v>
      </c>
      <c r="G27" s="27">
        <v>500</v>
      </c>
      <c r="H27" s="27">
        <v>34</v>
      </c>
      <c r="I27" s="27">
        <v>10</v>
      </c>
      <c r="J27" s="49">
        <f t="shared" si="0"/>
        <v>44</v>
      </c>
      <c r="K27" s="50">
        <f t="shared" si="1"/>
        <v>22000</v>
      </c>
      <c r="L27" s="25"/>
    </row>
    <row r="28" s="4" customFormat="1" ht="40" customHeight="1" spans="1:12">
      <c r="A28" s="24">
        <v>25</v>
      </c>
      <c r="B28" s="25" t="s">
        <v>423</v>
      </c>
      <c r="C28" s="25" t="s">
        <v>424</v>
      </c>
      <c r="D28" s="26" t="s">
        <v>425</v>
      </c>
      <c r="E28" s="25"/>
      <c r="F28" s="27" t="s">
        <v>49</v>
      </c>
      <c r="G28" s="27">
        <v>1</v>
      </c>
      <c r="H28" s="27">
        <v>120000</v>
      </c>
      <c r="I28" s="27">
        <v>8000</v>
      </c>
      <c r="J28" s="49">
        <f t="shared" si="0"/>
        <v>128000</v>
      </c>
      <c r="K28" s="50">
        <f t="shared" si="1"/>
        <v>128000</v>
      </c>
      <c r="L28" s="25"/>
    </row>
    <row r="29" s="4" customFormat="1" ht="40" customHeight="1" spans="1:12">
      <c r="A29" s="24">
        <v>26</v>
      </c>
      <c r="B29" s="25" t="s">
        <v>426</v>
      </c>
      <c r="C29" s="25" t="s">
        <v>427</v>
      </c>
      <c r="D29" s="26" t="s">
        <v>428</v>
      </c>
      <c r="E29" s="25"/>
      <c r="F29" s="27" t="s">
        <v>27</v>
      </c>
      <c r="G29" s="27">
        <v>100</v>
      </c>
      <c r="H29" s="27">
        <v>200</v>
      </c>
      <c r="I29" s="27">
        <v>160</v>
      </c>
      <c r="J29" s="49">
        <f t="shared" si="0"/>
        <v>360</v>
      </c>
      <c r="K29" s="50">
        <f t="shared" si="1"/>
        <v>36000</v>
      </c>
      <c r="L29" s="25"/>
    </row>
    <row r="30" s="4" customFormat="1" ht="40" customHeight="1" spans="1:12">
      <c r="A30" s="24">
        <v>27</v>
      </c>
      <c r="B30" s="25" t="s">
        <v>429</v>
      </c>
      <c r="C30" s="25" t="s">
        <v>430</v>
      </c>
      <c r="D30" s="26" t="s">
        <v>428</v>
      </c>
      <c r="E30" s="25"/>
      <c r="F30" s="27" t="s">
        <v>27</v>
      </c>
      <c r="G30" s="27">
        <v>100</v>
      </c>
      <c r="H30" s="27">
        <v>240</v>
      </c>
      <c r="I30" s="27">
        <v>160</v>
      </c>
      <c r="J30" s="49">
        <f t="shared" si="0"/>
        <v>400</v>
      </c>
      <c r="K30" s="50">
        <f t="shared" si="1"/>
        <v>40000</v>
      </c>
      <c r="L30" s="25"/>
    </row>
    <row r="31" s="4" customFormat="1" ht="120" spans="1:12">
      <c r="A31" s="24">
        <v>28</v>
      </c>
      <c r="B31" s="25" t="s">
        <v>431</v>
      </c>
      <c r="C31" s="25" t="s">
        <v>432</v>
      </c>
      <c r="D31" s="26" t="s">
        <v>433</v>
      </c>
      <c r="E31" s="25"/>
      <c r="F31" s="27" t="s">
        <v>195</v>
      </c>
      <c r="G31" s="27">
        <v>1</v>
      </c>
      <c r="H31" s="27">
        <v>6500</v>
      </c>
      <c r="I31" s="27">
        <v>1800</v>
      </c>
      <c r="J31" s="49">
        <f t="shared" si="0"/>
        <v>8300</v>
      </c>
      <c r="K31" s="50">
        <f t="shared" si="1"/>
        <v>8300</v>
      </c>
      <c r="L31" s="25"/>
    </row>
    <row r="32" s="4" customFormat="1" ht="120" spans="1:12">
      <c r="A32" s="24">
        <v>29</v>
      </c>
      <c r="B32" s="25" t="s">
        <v>434</v>
      </c>
      <c r="C32" s="25" t="s">
        <v>432</v>
      </c>
      <c r="D32" s="26" t="s">
        <v>433</v>
      </c>
      <c r="E32" s="25"/>
      <c r="F32" s="27" t="s">
        <v>195</v>
      </c>
      <c r="G32" s="27">
        <v>1</v>
      </c>
      <c r="H32" s="27">
        <v>7000</v>
      </c>
      <c r="I32" s="27">
        <v>2000</v>
      </c>
      <c r="J32" s="49">
        <f t="shared" si="0"/>
        <v>9000</v>
      </c>
      <c r="K32" s="50">
        <f t="shared" si="1"/>
        <v>9000</v>
      </c>
      <c r="L32" s="25"/>
    </row>
    <row r="33" s="4" customFormat="1" ht="120" spans="1:12">
      <c r="A33" s="24">
        <v>30</v>
      </c>
      <c r="B33" s="25" t="s">
        <v>435</v>
      </c>
      <c r="C33" s="25" t="s">
        <v>432</v>
      </c>
      <c r="D33" s="26" t="s">
        <v>433</v>
      </c>
      <c r="E33" s="25"/>
      <c r="F33" s="27" t="s">
        <v>195</v>
      </c>
      <c r="G33" s="27">
        <v>1</v>
      </c>
      <c r="H33" s="27">
        <v>9200</v>
      </c>
      <c r="I33" s="27">
        <v>2500</v>
      </c>
      <c r="J33" s="49">
        <f t="shared" si="0"/>
        <v>11700</v>
      </c>
      <c r="K33" s="50">
        <f t="shared" si="1"/>
        <v>11700</v>
      </c>
      <c r="L33" s="25"/>
    </row>
    <row r="34" s="4" customFormat="1" ht="55.75" customHeight="1" spans="1:12">
      <c r="A34" s="24">
        <v>31</v>
      </c>
      <c r="B34" s="25" t="s">
        <v>436</v>
      </c>
      <c r="C34" s="25" t="s">
        <v>437</v>
      </c>
      <c r="D34" s="26" t="s">
        <v>438</v>
      </c>
      <c r="E34" s="25"/>
      <c r="F34" s="27" t="s">
        <v>27</v>
      </c>
      <c r="G34" s="27">
        <v>100</v>
      </c>
      <c r="H34" s="27">
        <v>276</v>
      </c>
      <c r="I34" s="27">
        <v>20</v>
      </c>
      <c r="J34" s="49">
        <f t="shared" si="0"/>
        <v>296</v>
      </c>
      <c r="K34" s="50">
        <f t="shared" si="1"/>
        <v>29600</v>
      </c>
      <c r="L34" s="25"/>
    </row>
    <row r="35" s="4" customFormat="1" ht="55.75" customHeight="1" spans="1:12">
      <c r="A35" s="24">
        <v>32</v>
      </c>
      <c r="B35" s="25" t="s">
        <v>439</v>
      </c>
      <c r="C35" s="25" t="s">
        <v>440</v>
      </c>
      <c r="D35" s="26" t="s">
        <v>441</v>
      </c>
      <c r="E35" s="25"/>
      <c r="F35" s="27" t="s">
        <v>39</v>
      </c>
      <c r="G35" s="27">
        <v>2</v>
      </c>
      <c r="H35" s="27">
        <v>1000</v>
      </c>
      <c r="I35" s="27">
        <v>4000</v>
      </c>
      <c r="J35" s="49">
        <f t="shared" si="0"/>
        <v>5000</v>
      </c>
      <c r="K35" s="50">
        <f t="shared" si="1"/>
        <v>10000</v>
      </c>
      <c r="L35" s="25"/>
    </row>
    <row r="36" s="4" customFormat="1" ht="55.75" customHeight="1" spans="1:12">
      <c r="A36" s="24">
        <v>33</v>
      </c>
      <c r="B36" s="25" t="s">
        <v>442</v>
      </c>
      <c r="C36" s="25" t="s">
        <v>440</v>
      </c>
      <c r="D36" s="26" t="s">
        <v>443</v>
      </c>
      <c r="E36" s="25"/>
      <c r="F36" s="27" t="s">
        <v>39</v>
      </c>
      <c r="G36" s="27">
        <v>4</v>
      </c>
      <c r="H36" s="27">
        <v>880</v>
      </c>
      <c r="I36" s="27">
        <v>300</v>
      </c>
      <c r="J36" s="49">
        <f t="shared" si="0"/>
        <v>1180</v>
      </c>
      <c r="K36" s="50">
        <f t="shared" si="1"/>
        <v>4720</v>
      </c>
      <c r="L36" s="25"/>
    </row>
    <row r="37" s="4" customFormat="1" ht="55.75" customHeight="1" spans="1:12">
      <c r="A37" s="24">
        <v>31</v>
      </c>
      <c r="B37" s="25" t="s">
        <v>436</v>
      </c>
      <c r="C37" s="25" t="s">
        <v>444</v>
      </c>
      <c r="D37" s="26" t="s">
        <v>438</v>
      </c>
      <c r="E37" s="25"/>
      <c r="F37" s="27" t="s">
        <v>27</v>
      </c>
      <c r="G37" s="27">
        <v>100</v>
      </c>
      <c r="H37" s="27">
        <v>425.5</v>
      </c>
      <c r="I37" s="27">
        <v>20</v>
      </c>
      <c r="J37" s="49">
        <f t="shared" si="0"/>
        <v>445.5</v>
      </c>
      <c r="K37" s="50">
        <f t="shared" si="1"/>
        <v>44550</v>
      </c>
      <c r="L37" s="25"/>
    </row>
    <row r="38" s="4" customFormat="1" ht="55.75" customHeight="1" spans="1:12">
      <c r="A38" s="24">
        <v>32</v>
      </c>
      <c r="B38" s="25" t="s">
        <v>439</v>
      </c>
      <c r="C38" s="25" t="s">
        <v>445</v>
      </c>
      <c r="D38" s="26" t="s">
        <v>441</v>
      </c>
      <c r="E38" s="25"/>
      <c r="F38" s="27" t="s">
        <v>39</v>
      </c>
      <c r="G38" s="27">
        <v>2</v>
      </c>
      <c r="H38" s="27">
        <v>1100</v>
      </c>
      <c r="I38" s="27">
        <v>5000</v>
      </c>
      <c r="J38" s="49">
        <f t="shared" si="0"/>
        <v>6100</v>
      </c>
      <c r="K38" s="50">
        <f t="shared" si="1"/>
        <v>12200</v>
      </c>
      <c r="L38" s="25"/>
    </row>
    <row r="39" s="4" customFormat="1" ht="55.75" customHeight="1" spans="1:12">
      <c r="A39" s="24">
        <v>33</v>
      </c>
      <c r="B39" s="25" t="s">
        <v>442</v>
      </c>
      <c r="C39" s="25" t="s">
        <v>445</v>
      </c>
      <c r="D39" s="26" t="s">
        <v>443</v>
      </c>
      <c r="E39" s="25"/>
      <c r="F39" s="27" t="s">
        <v>39</v>
      </c>
      <c r="G39" s="27">
        <v>4</v>
      </c>
      <c r="H39" s="27">
        <v>980</v>
      </c>
      <c r="I39" s="27">
        <v>300</v>
      </c>
      <c r="J39" s="49">
        <f t="shared" si="0"/>
        <v>1280</v>
      </c>
      <c r="K39" s="50">
        <f t="shared" si="1"/>
        <v>5120</v>
      </c>
      <c r="L39" s="25"/>
    </row>
    <row r="40" s="4" customFormat="1" ht="49.75" customHeight="1" spans="1:12">
      <c r="A40" s="24">
        <v>34</v>
      </c>
      <c r="B40" s="25" t="s">
        <v>436</v>
      </c>
      <c r="C40" s="25" t="s">
        <v>446</v>
      </c>
      <c r="D40" s="26" t="s">
        <v>438</v>
      </c>
      <c r="E40" s="25"/>
      <c r="F40" s="27" t="s">
        <v>27</v>
      </c>
      <c r="G40" s="27">
        <v>100</v>
      </c>
      <c r="H40" s="27">
        <v>552</v>
      </c>
      <c r="I40" s="27">
        <v>25</v>
      </c>
      <c r="J40" s="49">
        <f t="shared" si="0"/>
        <v>577</v>
      </c>
      <c r="K40" s="50">
        <f t="shared" si="1"/>
        <v>57700</v>
      </c>
      <c r="L40" s="25"/>
    </row>
    <row r="41" s="4" customFormat="1" ht="55.75" customHeight="1" spans="1:12">
      <c r="A41" s="24">
        <v>35</v>
      </c>
      <c r="B41" s="25" t="s">
        <v>439</v>
      </c>
      <c r="C41" s="25" t="s">
        <v>447</v>
      </c>
      <c r="D41" s="26" t="s">
        <v>443</v>
      </c>
      <c r="E41" s="25"/>
      <c r="F41" s="27" t="s">
        <v>39</v>
      </c>
      <c r="G41" s="27">
        <v>2</v>
      </c>
      <c r="H41" s="27">
        <v>1250</v>
      </c>
      <c r="I41" s="27">
        <v>5000</v>
      </c>
      <c r="J41" s="49">
        <f t="shared" si="0"/>
        <v>6250</v>
      </c>
      <c r="K41" s="50">
        <f t="shared" si="1"/>
        <v>12500</v>
      </c>
      <c r="L41" s="25"/>
    </row>
    <row r="42" s="4" customFormat="1" ht="55.75" customHeight="1" spans="1:12">
      <c r="A42" s="24">
        <v>36</v>
      </c>
      <c r="B42" s="25" t="s">
        <v>442</v>
      </c>
      <c r="C42" s="25" t="s">
        <v>447</v>
      </c>
      <c r="D42" s="26" t="s">
        <v>448</v>
      </c>
      <c r="E42" s="25"/>
      <c r="F42" s="27" t="s">
        <v>39</v>
      </c>
      <c r="G42" s="27">
        <v>4</v>
      </c>
      <c r="H42" s="27">
        <v>1050</v>
      </c>
      <c r="I42" s="27">
        <v>300</v>
      </c>
      <c r="J42" s="49">
        <f t="shared" si="0"/>
        <v>1350</v>
      </c>
      <c r="K42" s="50">
        <f t="shared" si="1"/>
        <v>5400</v>
      </c>
      <c r="L42" s="25"/>
    </row>
    <row r="43" s="4" customFormat="1" ht="49.75" customHeight="1" spans="1:12">
      <c r="A43" s="24">
        <v>34</v>
      </c>
      <c r="B43" s="25" t="s">
        <v>436</v>
      </c>
      <c r="C43" s="25" t="s">
        <v>449</v>
      </c>
      <c r="D43" s="26" t="s">
        <v>438</v>
      </c>
      <c r="E43" s="25"/>
      <c r="F43" s="27" t="s">
        <v>27</v>
      </c>
      <c r="G43" s="27">
        <v>100</v>
      </c>
      <c r="H43" s="27">
        <v>724</v>
      </c>
      <c r="I43" s="27">
        <v>28</v>
      </c>
      <c r="J43" s="49">
        <f t="shared" si="0"/>
        <v>752</v>
      </c>
      <c r="K43" s="50">
        <f t="shared" si="1"/>
        <v>75200</v>
      </c>
      <c r="L43" s="25"/>
    </row>
    <row r="44" s="4" customFormat="1" ht="55.75" customHeight="1" spans="1:12">
      <c r="A44" s="24">
        <v>35</v>
      </c>
      <c r="B44" s="25" t="s">
        <v>439</v>
      </c>
      <c r="C44" s="25" t="s">
        <v>450</v>
      </c>
      <c r="D44" s="26" t="s">
        <v>443</v>
      </c>
      <c r="E44" s="25"/>
      <c r="F44" s="27" t="s">
        <v>39</v>
      </c>
      <c r="G44" s="27">
        <v>2</v>
      </c>
      <c r="H44" s="27">
        <v>1350</v>
      </c>
      <c r="I44" s="27">
        <v>5000</v>
      </c>
      <c r="J44" s="49">
        <f t="shared" si="0"/>
        <v>6350</v>
      </c>
      <c r="K44" s="50">
        <f t="shared" si="1"/>
        <v>12700</v>
      </c>
      <c r="L44" s="25"/>
    </row>
    <row r="45" s="4" customFormat="1" ht="55.75" customHeight="1" spans="1:12">
      <c r="A45" s="24">
        <v>36</v>
      </c>
      <c r="B45" s="25" t="s">
        <v>442</v>
      </c>
      <c r="C45" s="25" t="s">
        <v>450</v>
      </c>
      <c r="D45" s="26" t="s">
        <v>448</v>
      </c>
      <c r="E45" s="25"/>
      <c r="F45" s="27" t="s">
        <v>39</v>
      </c>
      <c r="G45" s="27">
        <v>4</v>
      </c>
      <c r="H45" s="27">
        <v>1150</v>
      </c>
      <c r="I45" s="27">
        <v>300</v>
      </c>
      <c r="J45" s="49">
        <f t="shared" si="0"/>
        <v>1450</v>
      </c>
      <c r="K45" s="50">
        <f t="shared" si="1"/>
        <v>5800</v>
      </c>
      <c r="L45" s="25"/>
    </row>
    <row r="46" s="7" customFormat="1" ht="37" customHeight="1" spans="1:12">
      <c r="A46" s="28"/>
      <c r="B46" s="29" t="s">
        <v>345</v>
      </c>
      <c r="C46" s="29"/>
      <c r="D46" s="30"/>
      <c r="E46" s="28"/>
      <c r="F46" s="28"/>
      <c r="G46" s="28"/>
      <c r="H46" s="28"/>
      <c r="I46" s="28"/>
      <c r="J46" s="52"/>
      <c r="K46" s="53">
        <f>K3</f>
        <v>5437040</v>
      </c>
      <c r="L46" s="54"/>
    </row>
    <row r="47" s="8" customFormat="1" ht="37" customHeight="1" spans="1:15">
      <c r="A47" s="31" t="s">
        <v>346</v>
      </c>
      <c r="B47" s="32" t="s">
        <v>347</v>
      </c>
      <c r="C47" s="33" t="s">
        <v>348</v>
      </c>
      <c r="D47" s="33"/>
      <c r="E47" s="33"/>
      <c r="F47" s="34" t="s">
        <v>138</v>
      </c>
      <c r="G47" s="34">
        <v>1</v>
      </c>
      <c r="H47" s="35" t="s">
        <v>349</v>
      </c>
      <c r="I47" s="40">
        <f>K46</f>
        <v>5437040</v>
      </c>
      <c r="J47" s="40"/>
      <c r="K47" s="40"/>
      <c r="L47" s="55"/>
      <c r="N47"/>
      <c r="O47"/>
    </row>
    <row r="48" s="8" customFormat="1" ht="37" customHeight="1" spans="1:15">
      <c r="A48" s="31" t="s">
        <v>350</v>
      </c>
      <c r="B48" s="31" t="s">
        <v>351</v>
      </c>
      <c r="C48" s="33" t="s">
        <v>352</v>
      </c>
      <c r="D48" s="33"/>
      <c r="E48" s="33"/>
      <c r="F48" s="34" t="s">
        <v>138</v>
      </c>
      <c r="G48" s="34">
        <v>1</v>
      </c>
      <c r="H48" s="36">
        <f>SUM(H49:H52)</f>
        <v>0.103</v>
      </c>
      <c r="I48" s="40">
        <f>SUM(I49:K52)</f>
        <v>560015.12</v>
      </c>
      <c r="J48" s="40"/>
      <c r="K48" s="40"/>
      <c r="L48" s="55"/>
      <c r="N48"/>
      <c r="O48"/>
    </row>
    <row r="49" s="8" customFormat="1" ht="37" customHeight="1" spans="1:15">
      <c r="A49" s="34" t="s">
        <v>353</v>
      </c>
      <c r="B49" s="33" t="s">
        <v>354</v>
      </c>
      <c r="C49" s="33" t="s">
        <v>355</v>
      </c>
      <c r="D49" s="33"/>
      <c r="E49" s="33"/>
      <c r="F49" s="34" t="s">
        <v>138</v>
      </c>
      <c r="G49" s="34">
        <v>1</v>
      </c>
      <c r="H49" s="36">
        <v>0.02</v>
      </c>
      <c r="I49" s="40">
        <f t="shared" ref="I49:I55" si="2">$I$47*H49</f>
        <v>108740.8</v>
      </c>
      <c r="J49" s="40"/>
      <c r="K49" s="40"/>
      <c r="L49" s="55"/>
      <c r="N49"/>
      <c r="O49"/>
    </row>
    <row r="50" s="8" customFormat="1" ht="37" customHeight="1" spans="1:15">
      <c r="A50" s="34" t="s">
        <v>451</v>
      </c>
      <c r="B50" s="33" t="s">
        <v>452</v>
      </c>
      <c r="C50" s="33" t="s">
        <v>453</v>
      </c>
      <c r="D50" s="33"/>
      <c r="E50" s="33"/>
      <c r="F50" s="34" t="s">
        <v>138</v>
      </c>
      <c r="G50" s="34">
        <v>1</v>
      </c>
      <c r="H50" s="36">
        <v>0.032</v>
      </c>
      <c r="I50" s="40">
        <f t="shared" si="2"/>
        <v>173985.28</v>
      </c>
      <c r="J50" s="40"/>
      <c r="K50" s="40"/>
      <c r="L50" s="55"/>
      <c r="N50"/>
      <c r="O50"/>
    </row>
    <row r="51" s="8" customFormat="1" ht="37" customHeight="1" spans="1:15">
      <c r="A51" s="34" t="s">
        <v>454</v>
      </c>
      <c r="B51" s="33" t="s">
        <v>455</v>
      </c>
      <c r="C51" s="37" t="s">
        <v>456</v>
      </c>
      <c r="D51" s="37"/>
      <c r="E51" s="37"/>
      <c r="F51" s="34" t="s">
        <v>138</v>
      </c>
      <c r="G51" s="34">
        <v>1</v>
      </c>
      <c r="H51" s="36">
        <v>0.01</v>
      </c>
      <c r="I51" s="40">
        <f t="shared" si="2"/>
        <v>54370.4</v>
      </c>
      <c r="J51" s="40"/>
      <c r="K51" s="40"/>
      <c r="L51" s="55"/>
      <c r="N51"/>
      <c r="O51"/>
    </row>
    <row r="52" s="8" customFormat="1" ht="37" customHeight="1" spans="1:15">
      <c r="A52" s="34" t="s">
        <v>457</v>
      </c>
      <c r="B52" s="33" t="s">
        <v>458</v>
      </c>
      <c r="C52" s="33" t="s">
        <v>459</v>
      </c>
      <c r="D52" s="33"/>
      <c r="E52" s="33"/>
      <c r="F52" s="34" t="s">
        <v>138</v>
      </c>
      <c r="G52" s="34">
        <v>1</v>
      </c>
      <c r="H52" s="36">
        <v>0.041</v>
      </c>
      <c r="I52" s="40">
        <f t="shared" si="2"/>
        <v>222918.64</v>
      </c>
      <c r="J52" s="40"/>
      <c r="K52" s="40"/>
      <c r="L52" s="55"/>
      <c r="N52"/>
      <c r="O52"/>
    </row>
    <row r="53" s="8" customFormat="1" ht="37" customHeight="1" spans="1:15">
      <c r="A53" s="31" t="s">
        <v>356</v>
      </c>
      <c r="B53" s="32" t="s">
        <v>357</v>
      </c>
      <c r="C53" s="33" t="s">
        <v>358</v>
      </c>
      <c r="D53" s="33"/>
      <c r="E53" s="33"/>
      <c r="F53" s="34" t="s">
        <v>138</v>
      </c>
      <c r="G53" s="34">
        <v>1</v>
      </c>
      <c r="H53" s="38">
        <v>0.03</v>
      </c>
      <c r="I53" s="40">
        <f t="shared" si="2"/>
        <v>163111.2</v>
      </c>
      <c r="J53" s="40"/>
      <c r="K53" s="40"/>
      <c r="L53" s="55"/>
      <c r="N53"/>
      <c r="O53"/>
    </row>
    <row r="54" s="8" customFormat="1" ht="37" customHeight="1" spans="1:15">
      <c r="A54" s="31" t="s">
        <v>359</v>
      </c>
      <c r="B54" s="32" t="s">
        <v>360</v>
      </c>
      <c r="C54" s="33" t="s">
        <v>361</v>
      </c>
      <c r="D54" s="33"/>
      <c r="E54" s="33"/>
      <c r="F54" s="34" t="s">
        <v>138</v>
      </c>
      <c r="G54" s="34">
        <v>1</v>
      </c>
      <c r="H54" s="39">
        <v>0.005</v>
      </c>
      <c r="I54" s="40">
        <f t="shared" si="2"/>
        <v>27185.2</v>
      </c>
      <c r="J54" s="40"/>
      <c r="K54" s="40"/>
      <c r="L54" s="55"/>
      <c r="N54"/>
      <c r="O54"/>
    </row>
    <row r="55" s="8" customFormat="1" ht="37" customHeight="1" spans="1:15">
      <c r="A55" s="31" t="s">
        <v>362</v>
      </c>
      <c r="B55" s="32" t="s">
        <v>363</v>
      </c>
      <c r="C55" s="33" t="s">
        <v>361</v>
      </c>
      <c r="D55" s="33"/>
      <c r="E55" s="33"/>
      <c r="F55" s="34" t="s">
        <v>138</v>
      </c>
      <c r="G55" s="34">
        <v>1</v>
      </c>
      <c r="H55" s="38">
        <v>0.05</v>
      </c>
      <c r="I55" s="40">
        <f t="shared" si="2"/>
        <v>271852</v>
      </c>
      <c r="J55" s="40"/>
      <c r="K55" s="40"/>
      <c r="L55" s="55"/>
      <c r="N55"/>
      <c r="O55"/>
    </row>
    <row r="56" s="8" customFormat="1" ht="37" customHeight="1" spans="1:15">
      <c r="A56" s="31" t="s">
        <v>364</v>
      </c>
      <c r="B56" s="32" t="s">
        <v>365</v>
      </c>
      <c r="C56" s="33" t="s">
        <v>361</v>
      </c>
      <c r="D56" s="33"/>
      <c r="E56" s="33"/>
      <c r="F56" s="34" t="s">
        <v>138</v>
      </c>
      <c r="G56" s="34">
        <v>1</v>
      </c>
      <c r="H56" s="38">
        <v>0.09</v>
      </c>
      <c r="I56" s="40">
        <f>(I47+I48+I53+I54+I55)*H56</f>
        <v>581328.3168</v>
      </c>
      <c r="J56" s="40"/>
      <c r="K56" s="40"/>
      <c r="L56" s="55"/>
      <c r="N56"/>
      <c r="O56"/>
    </row>
    <row r="57" s="8" customFormat="1" ht="37" customHeight="1" spans="1:15">
      <c r="A57" s="31" t="s">
        <v>366</v>
      </c>
      <c r="B57" s="32" t="s">
        <v>367</v>
      </c>
      <c r="C57" s="33" t="s">
        <v>368</v>
      </c>
      <c r="D57" s="33"/>
      <c r="E57" s="33"/>
      <c r="F57" s="34" t="s">
        <v>138</v>
      </c>
      <c r="G57" s="34">
        <v>1</v>
      </c>
      <c r="H57" s="40">
        <f>I47+I48+I53+I54+I55+I56</f>
        <v>7040531.8368</v>
      </c>
      <c r="I57" s="40"/>
      <c r="J57" s="40"/>
      <c r="K57" s="40"/>
      <c r="L57" s="55"/>
      <c r="N57"/>
      <c r="O57"/>
    </row>
    <row r="58" ht="37" customHeight="1"/>
  </sheetData>
  <mergeCells count="23">
    <mergeCell ref="C47:E47"/>
    <mergeCell ref="I47:K47"/>
    <mergeCell ref="C48:E48"/>
    <mergeCell ref="I48:K48"/>
    <mergeCell ref="C49:E49"/>
    <mergeCell ref="I49:K49"/>
    <mergeCell ref="C50:E50"/>
    <mergeCell ref="I50:K50"/>
    <mergeCell ref="C51:E51"/>
    <mergeCell ref="I51:K51"/>
    <mergeCell ref="C52:E52"/>
    <mergeCell ref="I52:K52"/>
    <mergeCell ref="C53:E53"/>
    <mergeCell ref="I53:K53"/>
    <mergeCell ref="C54:E54"/>
    <mergeCell ref="I54:K54"/>
    <mergeCell ref="C55:E55"/>
    <mergeCell ref="I55:K55"/>
    <mergeCell ref="C56:E56"/>
    <mergeCell ref="I56:K56"/>
    <mergeCell ref="C57:E57"/>
    <mergeCell ref="H57:K57"/>
    <mergeCell ref="M14:M26"/>
  </mergeCells>
  <pageMargins left="0.75" right="0.75" top="1" bottom="1" header="0.5" footer="0.5"/>
  <pageSetup paperSize="9" scale="3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报价说明</vt:lpstr>
      <vt:lpstr>重卡低压标准清单</vt:lpstr>
      <vt:lpstr>重卡高压标准清单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smile</dc:creator>
  <cp:lastModifiedBy>曹光岩</cp:lastModifiedBy>
  <dcterms:created xsi:type="dcterms:W3CDTF">2022-06-02T07:43:00Z</dcterms:created>
  <dcterms:modified xsi:type="dcterms:W3CDTF">2025-05-13T10:22:46Z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D9706FFF71294D2996EBFA039EB8A4BB</vt:lpwstr>
  </property>
  <property fmtid="{D5CDD505-2E9C-101B-9397-08002B2CF9AE}" pid="4" name="KSOReadingLayout">
    <vt:bool>true</vt:bool>
  </property>
</Properties>
</file>