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040" windowHeight="9324"/>
  </bookViews>
  <sheets>
    <sheet name="厨房设备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6" name="ID_585396C58EE24EB89B31C81C779175AA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476615" y="22331045"/>
          <a:ext cx="1524000" cy="7715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5" name="ID_3EBB25C3D957462C96E1F45A769FDD3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069070" y="3489325"/>
          <a:ext cx="1982470" cy="139827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2" name="ID_E7C50F4E006541698BFCD1F626C8A0C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41765" y="7021195"/>
          <a:ext cx="2022475" cy="158559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3" name="ID_317EA300A0E74A52A29AF94906F00140"/>
        <xdr:cNvPicPr>
          <a:picLocks noChangeAspect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85910" y="11493500"/>
          <a:ext cx="1397000" cy="1390015"/>
        </a:xfrm>
        <a:prstGeom prst="rect">
          <a:avLst/>
        </a:prstGeom>
      </xdr:spPr>
    </xdr:pic>
  </etc:cellImage>
  <etc:cellImage>
    <xdr:pic>
      <xdr:nvPicPr>
        <xdr:cNvPr id="42" name="ID_F0353A12188C434C9C61F94311616050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9072245" y="13202920"/>
          <a:ext cx="2014220" cy="140398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4" name="ID_9CBD7048AA5D4E9DA0567954711FF7E9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54465" y="15523845"/>
          <a:ext cx="2017395" cy="2008505"/>
        </a:xfrm>
        <a:prstGeom prst="rect">
          <a:avLst/>
        </a:prstGeom>
      </xdr:spPr>
    </xdr:pic>
  </etc:cellImage>
  <etc:cellImage>
    <xdr:pic>
      <xdr:nvPicPr>
        <xdr:cNvPr id="8" name="ID_1C5B0F8CA4A541418DADA037861E6921"/>
        <xdr:cNvPicPr>
          <a:picLocks noChangeAspect="1"/>
        </xdr:cNvPicPr>
      </xdr:nvPicPr>
      <xdr:blipFill>
        <a:blip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57030" y="18046700"/>
          <a:ext cx="1442720" cy="1435100"/>
        </a:xfrm>
        <a:prstGeom prst="rect">
          <a:avLst/>
        </a:prstGeom>
      </xdr:spPr>
    </xdr:pic>
  </etc:cellImage>
  <etc:cellImage>
    <xdr:pic>
      <xdr:nvPicPr>
        <xdr:cNvPr id="9" name="ID_19D2476AF9764D9BA6537C8B7760D418"/>
        <xdr:cNvPicPr>
          <a:picLocks noChangeAspect="1"/>
        </xdr:cNvPicPr>
      </xdr:nvPicPr>
      <xdr:blipFill>
        <a:blip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254" b="13141"/>
        <a:stretch>
          <a:fillRect/>
        </a:stretch>
      </xdr:blipFill>
      <xdr:spPr>
        <a:xfrm>
          <a:off x="9211310" y="19584035"/>
          <a:ext cx="1810385" cy="1379855"/>
        </a:xfrm>
        <a:prstGeom prst="rect">
          <a:avLst/>
        </a:prstGeom>
      </xdr:spPr>
    </xdr:pic>
  </etc:cellImage>
  <etc:cellImage>
    <xdr:pic>
      <xdr:nvPicPr>
        <xdr:cNvPr id="10" name="ID_03B57DC42BA544778C6F5E5C7584CAB5"/>
        <xdr:cNvPicPr>
          <a:picLocks noChangeAspect="1"/>
        </xdr:cNvPicPr>
      </xdr:nvPicPr>
      <xdr:blipFill>
        <a:blip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6667"/>
        <a:stretch>
          <a:fillRect/>
        </a:stretch>
      </xdr:blipFill>
      <xdr:spPr>
        <a:xfrm>
          <a:off x="9140190" y="21139150"/>
          <a:ext cx="1732915" cy="1431290"/>
        </a:xfrm>
        <a:prstGeom prst="rect">
          <a:avLst/>
        </a:prstGeom>
      </xdr:spPr>
    </xdr:pic>
  </etc:cellImage>
  <etc:cellImage>
    <xdr:pic>
      <xdr:nvPicPr>
        <xdr:cNvPr id="7" name="ID_CB15517AD5EF4EE0803D9A9FA233ECAF"/>
        <xdr:cNvPicPr>
          <a:picLocks noChangeAspect="1"/>
        </xdr:cNvPicPr>
      </xdr:nvPicPr>
      <xdr:blipFill>
        <a:blip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9077"/>
        <a:stretch>
          <a:fillRect/>
        </a:stretch>
      </xdr:blipFill>
      <xdr:spPr>
        <a:xfrm>
          <a:off x="9044305" y="22676485"/>
          <a:ext cx="1892935" cy="1517015"/>
        </a:xfrm>
        <a:prstGeom prst="rect">
          <a:avLst/>
        </a:prstGeom>
      </xdr:spPr>
    </xdr:pic>
  </etc:cellImage>
  <etc:cellImage>
    <xdr:pic>
      <xdr:nvPicPr>
        <xdr:cNvPr id="39" name="ID_23F8D82C504C442DBEDEA76F046FE1D3"/>
        <xdr:cNvPicPr>
          <a:picLocks noChangeAspect="1"/>
        </xdr:cNvPicPr>
      </xdr:nvPicPr>
      <xdr:blipFill>
        <a:blip r:embed="rId11"/>
        <a:srcRect/>
        <a:stretch>
          <a:fillRect/>
        </a:stretch>
      </xdr:blipFill>
      <xdr:spPr>
        <a:xfrm>
          <a:off x="9206230" y="24439880"/>
          <a:ext cx="2106295" cy="1432560"/>
        </a:xfrm>
        <a:prstGeom prst="rect">
          <a:avLst/>
        </a:prstGeom>
      </xdr:spPr>
    </xdr:pic>
  </etc:cellImage>
  <etc:cellImage>
    <xdr:pic>
      <xdr:nvPicPr>
        <xdr:cNvPr id="38" name="ID_39BE53F2BC094390B564B4008CCBE1F8"/>
        <xdr:cNvPicPr>
          <a:picLocks noChangeAspect="1"/>
        </xdr:cNvPicPr>
      </xdr:nvPicPr>
      <xdr:blipFill>
        <a:blip r:embed="rId12"/>
        <a:srcRect/>
        <a:stretch>
          <a:fillRect/>
        </a:stretch>
      </xdr:blipFill>
      <xdr:spPr>
        <a:xfrm>
          <a:off x="9103995" y="25802590"/>
          <a:ext cx="2066925" cy="1344295"/>
        </a:xfrm>
        <a:prstGeom prst="rect">
          <a:avLst/>
        </a:prstGeom>
      </xdr:spPr>
    </xdr:pic>
  </etc:cellImage>
  <etc:cellImage>
    <xdr:pic>
      <xdr:nvPicPr>
        <xdr:cNvPr id="5" name="ID_B6D7A2CDB87B446089ABA319C44EC10D"/>
        <xdr:cNvPicPr>
          <a:picLocks noChangeAspect="1"/>
        </xdr:cNvPicPr>
      </xdr:nvPicPr>
      <xdr:blipFill>
        <a:blip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111" t="13293" r="4949" b="10141"/>
        <a:stretch>
          <a:fillRect/>
        </a:stretch>
      </xdr:blipFill>
      <xdr:spPr>
        <a:xfrm>
          <a:off x="9307830" y="27204035"/>
          <a:ext cx="1539240" cy="1466850"/>
        </a:xfrm>
        <a:prstGeom prst="rect">
          <a:avLst/>
        </a:prstGeom>
      </xdr:spPr>
    </xdr:pic>
  </etc:cellImage>
  <etc:cellImage>
    <xdr:pic>
      <xdr:nvPicPr>
        <xdr:cNvPr id="2" name="ID_4696535DAE984226A6D3A467801C70D6"/>
        <xdr:cNvPicPr>
          <a:picLocks noChangeAspect="1"/>
        </xdr:cNvPicPr>
      </xdr:nvPicPr>
      <xdr:blipFill>
        <a:blip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59240" y="28737560"/>
          <a:ext cx="1669415" cy="1661160"/>
        </a:xfrm>
        <a:prstGeom prst="rect">
          <a:avLst/>
        </a:prstGeom>
      </xdr:spPr>
    </xdr:pic>
  </etc:cellImage>
  <etc:cellImage>
    <xdr:pic>
      <xdr:nvPicPr>
        <xdr:cNvPr id="23" name="ID_2DCACB7C5AE340F1B2CB00DA424FC75B"/>
        <xdr:cNvPicPr/>
      </xdr:nvPicPr>
      <xdr:blipFill>
        <a:blip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18905" y="30497780"/>
          <a:ext cx="1692275" cy="1506220"/>
        </a:xfrm>
        <a:prstGeom prst="rect">
          <a:avLst/>
        </a:prstGeom>
      </xdr:spPr>
    </xdr:pic>
  </etc:cellImage>
  <etc:cellImage>
    <xdr:pic>
      <xdr:nvPicPr>
        <xdr:cNvPr id="4" name="ID_D6BAEED0FEB44E5C9FC46F62192E425D"/>
        <xdr:cNvPicPr>
          <a:picLocks noChangeAspect="1"/>
        </xdr:cNvPicPr>
      </xdr:nvPicPr>
      <xdr:blipFill>
        <a:blip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82760" y="32020510"/>
          <a:ext cx="1450340" cy="1443355"/>
        </a:xfrm>
        <a:prstGeom prst="rect">
          <a:avLst/>
        </a:prstGeom>
      </xdr:spPr>
    </xdr:pic>
  </etc:cellImage>
  <etc:cellImage>
    <xdr:pic>
      <xdr:nvPicPr>
        <xdr:cNvPr id="3" name="ID_15B6DF33E1DE4161A12D956C556BFEA7"/>
        <xdr:cNvPicPr>
          <a:picLocks noChangeAspect="1"/>
        </xdr:cNvPicPr>
      </xdr:nvPicPr>
      <xdr:blipFill>
        <a:blip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39275" y="33559115"/>
          <a:ext cx="1410335" cy="1403350"/>
        </a:xfrm>
        <a:prstGeom prst="rect">
          <a:avLst/>
        </a:prstGeom>
      </xdr:spPr>
    </xdr:pic>
  </etc:cellImage>
  <etc:cellImage>
    <xdr:pic>
      <xdr:nvPicPr>
        <xdr:cNvPr id="21" name="ID_A4A9BBEA6C8B4B05B65756EE066FFC65"/>
        <xdr:cNvPicPr>
          <a:picLocks noChangeAspect="1"/>
        </xdr:cNvPicPr>
      </xdr:nvPicPr>
      <xdr:blipFill>
        <a:blip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43390" y="35095180"/>
          <a:ext cx="1452245" cy="1444625"/>
        </a:xfrm>
        <a:prstGeom prst="rect">
          <a:avLst/>
        </a:prstGeom>
      </xdr:spPr>
    </xdr:pic>
  </etc:cellImage>
  <etc:cellImage>
    <xdr:pic>
      <xdr:nvPicPr>
        <xdr:cNvPr id="11" name="ID_952AFDB6BBCD47F79A9823534F60F9F8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9108440" y="36617910"/>
          <a:ext cx="1990725" cy="132588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5" name="ID_5F5BACFF6B704E588F252372E04FAEC9"/>
        <xdr:cNvPicPr>
          <a:picLocks noChangeAspect="1"/>
        </xdr:cNvPicPr>
      </xdr:nvPicPr>
      <xdr:blipFill>
        <a:blip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01785" y="38265735"/>
          <a:ext cx="1498600" cy="1489710"/>
        </a:xfrm>
        <a:prstGeom prst="rect">
          <a:avLst/>
        </a:prstGeom>
      </xdr:spPr>
    </xdr:pic>
  </etc:cellImage>
  <etc:cellImage>
    <xdr:pic>
      <xdr:nvPicPr>
        <xdr:cNvPr id="16" name="ID_4DECE6F4D4F247949F639A51F95B7BD0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9097645" y="39894510"/>
          <a:ext cx="1985645" cy="113919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7" name="ID_6F9D8F68F9C040D28C9F0986188836FE" descr="PRE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9248140" y="41568370"/>
          <a:ext cx="1424940" cy="1418590"/>
        </a:xfrm>
        <a:prstGeom prst="rect">
          <a:avLst/>
        </a:prstGeom>
      </xdr:spPr>
    </xdr:pic>
  </etc:cellImage>
  <etc:cellImage>
    <xdr:pic>
      <xdr:nvPicPr>
        <xdr:cNvPr id="52" name="ID_CC9EC88E44AE460BBE622627714FE298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9413240" y="43134280"/>
          <a:ext cx="1106170" cy="192595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3" name="ID_DD0098B2457C4DBAB63637E448B6E488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9291320" y="45601255"/>
          <a:ext cx="1862455" cy="174371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0" name="ID_2D9F066B636C4030A8E1847CDFD032E0"/>
        <xdr:cNvPicPr>
          <a:picLocks noChangeAspect="1"/>
        </xdr:cNvPicPr>
      </xdr:nvPicPr>
      <xdr:blipFill>
        <a:blip r:embed="rId25"/>
        <a:srcRect/>
        <a:stretch>
          <a:fillRect/>
        </a:stretch>
      </xdr:blipFill>
      <xdr:spPr>
        <a:xfrm>
          <a:off x="9064625" y="47478950"/>
          <a:ext cx="2198370" cy="1441450"/>
        </a:xfrm>
        <a:prstGeom prst="rect">
          <a:avLst/>
        </a:prstGeom>
      </xdr:spPr>
    </xdr:pic>
  </etc:cellImage>
  <etc:cellImage>
    <xdr:pic>
      <xdr:nvPicPr>
        <xdr:cNvPr id="41" name="ID_BC2EA8D6164F40538FA00803752D71F6"/>
        <xdr:cNvPicPr>
          <a:picLocks noChangeAspect="1"/>
        </xdr:cNvPicPr>
      </xdr:nvPicPr>
      <xdr:blipFill>
        <a:blip r:embed="rId26"/>
        <a:srcRect/>
        <a:stretch>
          <a:fillRect/>
        </a:stretch>
      </xdr:blipFill>
      <xdr:spPr>
        <a:xfrm>
          <a:off x="9011920" y="49192180"/>
          <a:ext cx="2008505" cy="1623695"/>
        </a:xfrm>
        <a:prstGeom prst="rect">
          <a:avLst/>
        </a:prstGeom>
      </xdr:spPr>
    </xdr:pic>
  </etc:cellImage>
  <etc:cellImage>
    <xdr:pic>
      <xdr:nvPicPr>
        <xdr:cNvPr id="31" name="ID_69A1806E2E09456E9FF26D34EDB50D23"/>
        <xdr:cNvPicPr>
          <a:picLocks noChangeAspect="1"/>
        </xdr:cNvPicPr>
      </xdr:nvPicPr>
      <xdr:blipFill>
        <a:blip r:embed="rId27"/>
        <a:stretch>
          <a:fillRect/>
        </a:stretch>
      </xdr:blipFill>
      <xdr:spPr>
        <a:xfrm>
          <a:off x="9072245" y="51127660"/>
          <a:ext cx="2109470" cy="134810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4" name="ID_C595FFE1551A41E1AEAFF685FCE45E1F"/>
        <xdr:cNvPicPr>
          <a:picLocks noChangeAspect="1"/>
        </xdr:cNvPicPr>
      </xdr:nvPicPr>
      <xdr:blipFill>
        <a:blip r:embed="rId28"/>
        <a:stretch>
          <a:fillRect/>
        </a:stretch>
      </xdr:blipFill>
      <xdr:spPr>
        <a:xfrm>
          <a:off x="9330690" y="52621815"/>
          <a:ext cx="1195070" cy="14224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5" name="ID_6D1BDD4450F842688A90B61824194039"/>
        <xdr:cNvPicPr>
          <a:picLocks noChangeAspect="1"/>
        </xdr:cNvPicPr>
      </xdr:nvPicPr>
      <xdr:blipFill>
        <a:blip r:embed="rId29"/>
        <a:stretch>
          <a:fillRect/>
        </a:stretch>
      </xdr:blipFill>
      <xdr:spPr>
        <a:xfrm>
          <a:off x="9159240" y="54168675"/>
          <a:ext cx="1502410" cy="14224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6" name="ID_C36814117699462FB3137D2699783630"/>
        <xdr:cNvPicPr>
          <a:picLocks noChangeAspect="1"/>
        </xdr:cNvPicPr>
      </xdr:nvPicPr>
      <xdr:blipFill>
        <a:blip r:embed="rId30"/>
        <a:stretch>
          <a:fillRect/>
        </a:stretch>
      </xdr:blipFill>
      <xdr:spPr>
        <a:xfrm>
          <a:off x="9325610" y="55643780"/>
          <a:ext cx="1454150" cy="145542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9" name="ID_65BC9D80ED53402C8813EA2E9BFDF7BD"/>
        <xdr:cNvPicPr>
          <a:picLocks noChangeAspect="1"/>
        </xdr:cNvPicPr>
      </xdr:nvPicPr>
      <xdr:blipFill>
        <a:blip r:embed="rId31"/>
        <a:stretch>
          <a:fillRect/>
        </a:stretch>
      </xdr:blipFill>
      <xdr:spPr>
        <a:xfrm>
          <a:off x="9018270" y="57169050"/>
          <a:ext cx="2105025" cy="144208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0" name="ID_E4D29B2FD1CD47C1AFC6A196ED9F1DC0" descr="PRE.jpg"/>
        <xdr:cNvPicPr>
          <a:picLocks noChangeAspect="1"/>
        </xdr:cNvPicPr>
      </xdr:nvPicPr>
      <xdr:blipFill>
        <a:blip r:embed="rId32" cstate="print"/>
        <a:srcRect t="20703"/>
        <a:stretch>
          <a:fillRect/>
        </a:stretch>
      </xdr:blipFill>
      <xdr:spPr>
        <a:xfrm>
          <a:off x="9034780" y="59079765"/>
          <a:ext cx="2009140" cy="1631950"/>
        </a:xfrm>
        <a:prstGeom prst="rect">
          <a:avLst/>
        </a:prstGeom>
      </xdr:spPr>
    </xdr:pic>
  </etc:cellImage>
  <etc:cellImage>
    <xdr:pic>
      <xdr:nvPicPr>
        <xdr:cNvPr id="18" name="ID_0EB7698FCB964591A10FB2E0A8F62C9B"/>
        <xdr:cNvPicPr>
          <a:picLocks noChangeAspect="1"/>
        </xdr:cNvPicPr>
      </xdr:nvPicPr>
      <xdr:blipFill>
        <a:blip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00210" y="61462920"/>
          <a:ext cx="1572260" cy="1564640"/>
        </a:xfrm>
        <a:prstGeom prst="rect">
          <a:avLst/>
        </a:prstGeom>
      </xdr:spPr>
    </xdr:pic>
  </etc:cellImage>
  <etc:cellImage>
    <xdr:pic>
      <xdr:nvPicPr>
        <xdr:cNvPr id="22" name="ID_504ECB97D0764D689AEC45413CB52322"/>
        <xdr:cNvPicPr>
          <a:picLocks noChangeAspect="1"/>
        </xdr:cNvPicPr>
      </xdr:nvPicPr>
      <xdr:blipFill>
        <a:blip r:embed="rId34"/>
        <a:stretch>
          <a:fillRect/>
        </a:stretch>
      </xdr:blipFill>
      <xdr:spPr>
        <a:xfrm>
          <a:off x="9073515" y="64876045"/>
          <a:ext cx="2048510" cy="117919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6" name="ID_087C4F81E8A042589132DDF3FC6A6D28"/>
        <xdr:cNvPicPr>
          <a:picLocks noChangeAspect="1"/>
        </xdr:cNvPicPr>
      </xdr:nvPicPr>
      <xdr:blipFill>
        <a:blip r:embed="rId35"/>
        <a:stretch>
          <a:fillRect/>
        </a:stretch>
      </xdr:blipFill>
      <xdr:spPr>
        <a:xfrm>
          <a:off x="9502140" y="66351150"/>
          <a:ext cx="1115060" cy="143637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6" name="ID_3714905860C34DA98EEC0725F3C9B2AD"/>
        <xdr:cNvPicPr>
          <a:picLocks noChangeAspect="1"/>
        </xdr:cNvPicPr>
      </xdr:nvPicPr>
      <xdr:blipFill>
        <a:blip r:embed="rId36"/>
        <a:stretch>
          <a:fillRect/>
        </a:stretch>
      </xdr:blipFill>
      <xdr:spPr>
        <a:xfrm>
          <a:off x="9357995" y="67851020"/>
          <a:ext cx="1428115" cy="144272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7" name="ID_D92412D7C51A4EA78D76E70715FA09F7"/>
        <xdr:cNvPicPr>
          <a:picLocks noChangeAspect="1"/>
        </xdr:cNvPicPr>
      </xdr:nvPicPr>
      <xdr:blipFill>
        <a:blip r:embed="rId37"/>
        <a:stretch>
          <a:fillRect/>
        </a:stretch>
      </xdr:blipFill>
      <xdr:spPr>
        <a:xfrm>
          <a:off x="9323705" y="69378195"/>
          <a:ext cx="1456055" cy="144843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8" name="ID_CFCA388E10D3487AB625ECC8C6922CA4"/>
        <xdr:cNvPicPr>
          <a:picLocks noChangeAspect="1"/>
        </xdr:cNvPicPr>
      </xdr:nvPicPr>
      <xdr:blipFill>
        <a:blip r:embed="rId38"/>
        <a:stretch>
          <a:fillRect/>
        </a:stretch>
      </xdr:blipFill>
      <xdr:spPr>
        <a:xfrm>
          <a:off x="9302115" y="70911085"/>
          <a:ext cx="1336675" cy="143637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7" name="ID_A40239156F77446FAA429A915A4AF464"/>
        <xdr:cNvPicPr>
          <a:picLocks noChangeAspect="1"/>
        </xdr:cNvPicPr>
      </xdr:nvPicPr>
      <xdr:blipFill>
        <a:blip r:embed="rId39"/>
        <a:stretch>
          <a:fillRect/>
        </a:stretch>
      </xdr:blipFill>
      <xdr:spPr>
        <a:xfrm>
          <a:off x="9541510" y="72437625"/>
          <a:ext cx="1054735" cy="144589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8" name="ID_A9CC3814AE9D41B49ECABA244EA9D81B"/>
        <xdr:cNvPicPr>
          <a:picLocks noChangeAspect="1"/>
        </xdr:cNvPicPr>
      </xdr:nvPicPr>
      <xdr:blipFill>
        <a:blip r:embed="rId40"/>
        <a:stretch>
          <a:fillRect/>
        </a:stretch>
      </xdr:blipFill>
      <xdr:spPr>
        <a:xfrm>
          <a:off x="9340215" y="73958450"/>
          <a:ext cx="1419860" cy="141351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3" name="ID_039B23DADA194DCDB6818607A762F2D9"/>
        <xdr:cNvPicPr>
          <a:picLocks noChangeAspect="1"/>
        </xdr:cNvPicPr>
      </xdr:nvPicPr>
      <xdr:blipFill>
        <a:blip r:embed="rId41"/>
        <a:stretch>
          <a:fillRect/>
        </a:stretch>
      </xdr:blipFill>
      <xdr:spPr>
        <a:xfrm>
          <a:off x="9284970" y="78529180"/>
          <a:ext cx="1433195" cy="143700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4" name="ID_7FF75961BC494149A27AD6A07CC64330"/>
        <xdr:cNvPicPr>
          <a:picLocks noChangeAspect="1"/>
        </xdr:cNvPicPr>
      </xdr:nvPicPr>
      <xdr:blipFill>
        <a:blip r:embed="rId42"/>
        <a:stretch>
          <a:fillRect/>
        </a:stretch>
      </xdr:blipFill>
      <xdr:spPr>
        <a:xfrm>
          <a:off x="9053195" y="80050640"/>
          <a:ext cx="2015490" cy="201549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5" name="ID_C973BA0C43104BB8A0EBF7366B3CB595"/>
        <xdr:cNvPicPr/>
      </xdr:nvPicPr>
      <xdr:blipFill>
        <a:blip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94470" y="82392520"/>
          <a:ext cx="1972310" cy="1555115"/>
        </a:xfrm>
        <a:prstGeom prst="rect">
          <a:avLst/>
        </a:prstGeom>
      </xdr:spPr>
    </xdr:pic>
  </etc:cellImage>
  <etc:cellImage>
    <xdr:pic>
      <xdr:nvPicPr>
        <xdr:cNvPr id="27" name="ID_7D2CBE2D778547579BF7CA2AAE285AE3"/>
        <xdr:cNvPicPr>
          <a:picLocks noChangeAspect="1"/>
        </xdr:cNvPicPr>
      </xdr:nvPicPr>
      <xdr:blipFill>
        <a:blip r:embed="rId44"/>
        <a:stretch>
          <a:fillRect/>
        </a:stretch>
      </xdr:blipFill>
      <xdr:spPr>
        <a:xfrm>
          <a:off x="9377680" y="84611210"/>
          <a:ext cx="1035685" cy="147193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8" name="ID_7B9578B2DC63499A9219FED685F2E841"/>
        <xdr:cNvPicPr>
          <a:picLocks noChangeAspect="1"/>
        </xdr:cNvPicPr>
      </xdr:nvPicPr>
      <xdr:blipFill>
        <a:blip r:embed="rId45"/>
        <a:stretch>
          <a:fillRect/>
        </a:stretch>
      </xdr:blipFill>
      <xdr:spPr>
        <a:xfrm>
          <a:off x="9500870" y="86156800"/>
          <a:ext cx="1106170" cy="142684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9" name="ID_F0D92C1E43CD4C10A60AE4C3F0BC1E39"/>
        <xdr:cNvPicPr>
          <a:picLocks noChangeAspect="1"/>
        </xdr:cNvPicPr>
      </xdr:nvPicPr>
      <xdr:blipFill>
        <a:blip r:embed="rId46"/>
        <a:stretch>
          <a:fillRect/>
        </a:stretch>
      </xdr:blipFill>
      <xdr:spPr>
        <a:xfrm>
          <a:off x="9397365" y="87656035"/>
          <a:ext cx="774065" cy="146177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0" name="ID_03C19A5D9BD647268F1648142F5D5B92"/>
        <xdr:cNvPicPr>
          <a:picLocks noChangeAspect="1"/>
        </xdr:cNvPicPr>
      </xdr:nvPicPr>
      <xdr:blipFill>
        <a:blip r:embed="rId47"/>
        <a:stretch>
          <a:fillRect/>
        </a:stretch>
      </xdr:blipFill>
      <xdr:spPr>
        <a:xfrm>
          <a:off x="9283700" y="89191465"/>
          <a:ext cx="1354455" cy="139827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6" name="ID_0D4B3CE5FB3B41B5A5BD8FD3AE8262DC"/>
        <xdr:cNvPicPr>
          <a:picLocks noChangeAspect="1"/>
        </xdr:cNvPicPr>
      </xdr:nvPicPr>
      <xdr:blipFill>
        <a:blip r:embed="rId48"/>
        <a:stretch>
          <a:fillRect/>
        </a:stretch>
      </xdr:blipFill>
      <xdr:spPr>
        <a:xfrm>
          <a:off x="9084945" y="90790395"/>
          <a:ext cx="1715135" cy="113220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2" name="ID_3C250AF3BDDD4FB7A3199A0119BCA8AF"/>
        <xdr:cNvPicPr>
          <a:picLocks noChangeAspect="1"/>
        </xdr:cNvPicPr>
      </xdr:nvPicPr>
      <xdr:blipFill>
        <a:blip r:embed="rId49"/>
        <a:srcRect l="38796" r="37407" b="-1695"/>
        <a:stretch>
          <a:fillRect/>
        </a:stretch>
      </xdr:blipFill>
      <xdr:spPr>
        <a:xfrm>
          <a:off x="9364345" y="92306775"/>
          <a:ext cx="1555750" cy="14541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3" name="ID_0281F3728A6641E4993902B0D58FE8E0"/>
        <xdr:cNvPicPr>
          <a:picLocks noChangeAspect="1"/>
        </xdr:cNvPicPr>
      </xdr:nvPicPr>
      <xdr:blipFill>
        <a:blip r:embed="rId50"/>
        <a:stretch>
          <a:fillRect/>
        </a:stretch>
      </xdr:blipFill>
      <xdr:spPr>
        <a:xfrm>
          <a:off x="9455150" y="93868875"/>
          <a:ext cx="1313180" cy="148145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3" name="ID_50476F26732647EEA9ECEDA2AF4E28D4"/>
        <xdr:cNvPicPr>
          <a:picLocks noChangeAspect="1"/>
        </xdr:cNvPicPr>
      </xdr:nvPicPr>
      <xdr:blipFill>
        <a:blip r:embed="rId51"/>
        <a:stretch>
          <a:fillRect/>
        </a:stretch>
      </xdr:blipFill>
      <xdr:spPr>
        <a:xfrm>
          <a:off x="9051925" y="95411290"/>
          <a:ext cx="2243455" cy="118300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0" name="ID_F29711A0A9AF48438FC3191F96193CE9"/>
        <xdr:cNvPicPr>
          <a:picLocks noChangeAspect="1"/>
        </xdr:cNvPicPr>
      </xdr:nvPicPr>
      <xdr:blipFill>
        <a:blip r:embed="rId52"/>
        <a:stretch>
          <a:fillRect/>
        </a:stretch>
      </xdr:blipFill>
      <xdr:spPr>
        <a:xfrm>
          <a:off x="9431020" y="96820990"/>
          <a:ext cx="1246505" cy="14827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4" name="ID_AA7E15F068414D0AA9C03B7D0FFCD54A"/>
        <xdr:cNvPicPr>
          <a:picLocks noChangeAspect="1"/>
        </xdr:cNvPicPr>
      </xdr:nvPicPr>
      <xdr:blipFill>
        <a:blip r:embed="rId53"/>
        <a:stretch>
          <a:fillRect/>
        </a:stretch>
      </xdr:blipFill>
      <xdr:spPr>
        <a:xfrm>
          <a:off x="9484360" y="98398965"/>
          <a:ext cx="1574165" cy="142684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1" name="ID_B73E76CBC8B8442A9B882C436F06AAE0"/>
        <xdr:cNvPicPr>
          <a:picLocks noChangeAspect="1"/>
        </xdr:cNvPicPr>
      </xdr:nvPicPr>
      <xdr:blipFill>
        <a:blip r:embed="rId54"/>
        <a:stretch>
          <a:fillRect/>
        </a:stretch>
      </xdr:blipFill>
      <xdr:spPr>
        <a:xfrm>
          <a:off x="9275445" y="100180140"/>
          <a:ext cx="2356485" cy="139319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9" name="ID_ABDD0FD0696048B4A5943C09ECBD9B1C"/>
        <xdr:cNvPicPr>
          <a:picLocks noChangeAspect="1"/>
        </xdr:cNvPicPr>
      </xdr:nvPicPr>
      <xdr:blipFill>
        <a:blip r:embed="rId55"/>
        <a:stretch>
          <a:fillRect/>
        </a:stretch>
      </xdr:blipFill>
      <xdr:spPr>
        <a:xfrm>
          <a:off x="9199245" y="101393625"/>
          <a:ext cx="1784985" cy="1536700"/>
        </a:xfrm>
        <a:prstGeom prst="rect">
          <a:avLst/>
        </a:prstGeom>
        <a:noFill/>
        <a:ln w="9525">
          <a:noFill/>
        </a:ln>
      </xdr:spPr>
    </xdr:pic>
  </etc:cellImage>
</etc:cellImages>
</file>

<file path=xl/sharedStrings.xml><?xml version="1.0" encoding="utf-8"?>
<sst xmlns="http://schemas.openxmlformats.org/spreadsheetml/2006/main" count="233" uniqueCount="173">
  <si>
    <t>厨房设备</t>
  </si>
  <si>
    <t>序号</t>
  </si>
  <si>
    <t>设备名称</t>
  </si>
  <si>
    <t>规格型号</t>
  </si>
  <si>
    <t>技术参数</t>
  </si>
  <si>
    <t>单位</t>
  </si>
  <si>
    <t>数量</t>
  </si>
  <si>
    <t>含税单价（元）</t>
  </si>
  <si>
    <t>含税合价（元）</t>
  </si>
  <si>
    <t>产品图片</t>
  </si>
  <si>
    <t>备注</t>
  </si>
  <si>
    <t>燃气双眼粤菜灶</t>
  </si>
  <si>
    <t>1800*1000*800</t>
  </si>
  <si>
    <t>1、炉面板采用1.2mm厚优质不锈钢贴塑磨砂板焊接制作
2、前、背、侧板采用优质1.2mm厚不锈钢砂纹板焊接制作
3、炉体骨架采用40×40×4.0mm镀锌方管焊接。
4、内层炉铁板采用3mm后冷轧板焊接，
5、炉膛采用一体耐火砖砌炉膛，功率：220v/50HZ/250w
6、配备厚度1.2mm抛光不锈钢冲压成形锅撑
7、炉面不锈钢与下托钢板之间隔热层采用保温棉
8、每个炉头背板均配摇摆水龙头（DN15mm）一个，摇摆控制。
9、炉脚采用不锈钢管管内套镀锌钢管柱配可调高低调节腿。
10、每个炉头配一台低噪音中压炉用高效节能低噪音风机；
11、点火装置为电子打火，且不接触主燃烧器火焰，不使其它部件发热。加装熄火保护装置和快速切断阀；
12、风管采用热镀锌钢管，天燃气管采用无缝钢管，进水管采用镀锌管，排水管采用不锈钢管。
13、提供燃气小炒灶所用不锈钢板经≥1000h中性盐雾试验（符合GB/T10125-2021）标准，符合GB/T6461-2002进行评级达到保护等级10级，检验面无锈蚀现象，检验合格的检测报告（检测报告须带“CMA” 或“CNAS”标志）；不会因后厨水渍环境下产生锈蚀、断裂、坍塌；
14、提供燃气小炒灶所用板材采用耐高温、阻燃材料，以防安全隐患，测试耐火完整性≥120min后，背火面未出现持续性达10s或10s以上火焰，试件未丧失耐火完整性，符合GB/T9978.1-2008国家标准，检验合格的检测报告（检测报告须带“CMA” 或“CNAS”标志）；提供燃气大锅灶所用板材采用耐高温、阻燃材料，以防安全隐患，符合GB8624-2012国家标准，燃烧性能等级符合A1要求，检验合格的检测报告（检测报告须带“CMA” 或“CNAS”标志）；
15、提供燃气小炒灶所用不锈钢板符合GB/T24170.1-2023标准，符合YB/T4171-2020标准含Cu元素，不锈钢板对沙门氏菌、金黄葡萄球菌、肺炎克雷伯氏菌抗菌率≥99%，检验合格的检测报告（检测报告须带“CMA” 或“CNAS”标志）；防止设备在后厨潮湿温热环境中滋生细菌。
（同种产品按此标准）</t>
  </si>
  <si>
    <t>台</t>
  </si>
  <si>
    <t>燃气双眼鲁菜灶</t>
  </si>
  <si>
    <t>1500*800*800</t>
  </si>
  <si>
    <t>双眼电磁灶</t>
  </si>
  <si>
    <t>1.采用1.2mm厚优质不锈钢板制作，板面经过特殊处理，光亮整洁，美观大方，方便清理；
2.数字控温系统，温度显示更精确，实时显示温度，精细化调温，一键快捷温度设计，使用户选择温度更精确；
3.采用优质压缩机，使用稳定，寿命时间长；
4.重力脚采用内部铸钢轴，单个承重可达≥300斤。</t>
  </si>
  <si>
    <t>冷藏操作台</t>
  </si>
  <si>
    <t>1800*800*800</t>
  </si>
  <si>
    <t>1.采用1.2mm厚优质不锈钢板制作，板面经过特殊处理，光亮整洁，美观大方，方便清理；
2.数字控温系统，温度显示更精确，实时显示温度，精细化调温，一键快捷温度设计，使用户选择温度更精确；
3.采用优质压缩机，使用稳定，寿命时间长；
4.重力脚采用内部铸钢轴，单个承重可达≥300斤；
5.可拆卸式梯卡扣，增加减少搁物架更方便，加粗层网搁架，承重更强每层可承重≥80公斤；
6.内箱采用整体拉伸内胆，无卫生死角，清洁更方便；内箱R角设计，清理方便。
7.90度自动回归铰链，≥10万次使用寿命设计；
8.中梁整体发泡安装，更结实耐用，冷冻中梁全部加发热丝，做防凝露设计。                                                              9.温度范围：-5℃~-15℃，直冷式制冷。</t>
  </si>
  <si>
    <t>四门冰箱</t>
  </si>
  <si>
    <t>1220*700*1980</t>
  </si>
  <si>
    <t>燃气矮汤炉</t>
  </si>
  <si>
    <t>700*850*530+720</t>
  </si>
  <si>
    <t>采用201优质不锈钢拉丝板，台面:1.2mm厚不锈钢;侧板,围板,背板:1.2mm厚不锈钢;脚通:φ38X1.2mm不锈钢管,配不锈钢可调子弹脚4个；15KW/380V</t>
  </si>
  <si>
    <t>燃气六眼煲仔炉</t>
  </si>
  <si>
    <t>1100*700*800</t>
  </si>
  <si>
    <t>1、箱体采用1.2mm厚优质不锈钢板材一次性冲压成型，内包框架是承重结构，稳固耐用；
2、独立分控火力控制阀，使用方便经久耐用。
3、优质线盘，防油污、水及虫侵蚀。</t>
  </si>
  <si>
    <t>电三门蒸柜</t>
  </si>
  <si>
    <t>1000*900*1860</t>
  </si>
  <si>
    <t>1.设备采用201/1.2mm厚不锈钢外壳及双层纯铜线圈设计，配备玻璃面板
2.具备过热保护、防干烧等安全功能，支持每层独立控制系统避免串味。
3.采用余热循环利用技术，通过蒸汽预热水源降低能耗，热效率达93%。
4.操作界面可选数码显示或磁控开关，功率范围20-25kW.</t>
  </si>
  <si>
    <t>微波炉</t>
  </si>
  <si>
    <t>440*346*258</t>
  </si>
  <si>
    <t>1.符合国家极能效标准《GB24849-2010 家用和类似用途微波炉能效限定值及能效等级》。
2.采用微电脑控制技术和传感器感测技术，实现微波炉的智能化加热烹调。
3.面板采用智能面板，操作简介方便。
4.内胆采用纳米银，自动抗菌，减少清洁，省力省时。</t>
  </si>
  <si>
    <t>双星盆台</t>
  </si>
  <si>
    <t>1200*700*800</t>
  </si>
  <si>
    <t>1、面板采用1.2mm优质不锈钢贴塑磨砂板；星盆斗采用1.2mm采用不锈钢贴塑磨砂制作，加强筋采用不锈钢贴塑磨砂板1.2mm。                                                     
2、支撑脚采用Φ38×1.2mm不锈钢可调子弹配。                                
3、前后拉管采用Φ25×1.2mm厚不锈钢圆方管。</t>
  </si>
  <si>
    <t>三星盆台</t>
  </si>
  <si>
    <t>1800*700*800</t>
  </si>
  <si>
    <r>
      <t xml:space="preserve">1、面板采用1.2mm优质不锈钢贴塑磨砂板；星盆斗采用1.2mm采用不锈钢贴塑磨砂制作，加强筋采用不锈钢贴塑磨砂板1.2mm。                                                     
2、支撑脚采用Φ38×1.2mm不锈钢可调子弹配。                                
3、前后拉管采用Φ25×1.2mm厚不锈钢圆方管。                                             </t>
    </r>
    <r>
      <rPr>
        <sz val="10"/>
        <color rgb="FFFF0000"/>
        <rFont val="宋体"/>
        <charset val="134"/>
      </rPr>
      <t>定制，三联长度水池定制成双联 2个+正常三联水池2个</t>
    </r>
  </si>
  <si>
    <t>单星盆台</t>
  </si>
  <si>
    <t>450*450*250/150</t>
  </si>
  <si>
    <r>
      <t xml:space="preserve">1、面板采用1.2mm优质不锈钢贴塑磨砂板；星盆斗采用1.2mm采用不锈钢贴塑磨砂制作，加强筋采用不锈钢贴塑磨砂板1.2mm。                                                     
2、支撑脚采用Φ38×1.2mm不锈钢可调子弹配。                                
3、前后拉管采用Φ25×1.2mm厚不锈钢圆方管。
</t>
    </r>
    <r>
      <rPr>
        <sz val="10"/>
        <color rgb="FFFF0000"/>
        <rFont val="宋体"/>
        <charset val="134"/>
      </rPr>
      <t>水龙头感应或者踩踏出水</t>
    </r>
  </si>
  <si>
    <t>加热荷台</t>
  </si>
  <si>
    <t>1.材质：所有材质采用1.2mm厚优质不锈钢贴塑磨砂板质制作；
2.台面：采用规格厚度为1.2mm厚优质不锈钢板，底部用1.2mm不锈钢U形材作加强筋；
3.围板采用商品规格厚度1.2mm不锈钢板；
4.台面下垫中密度板2cM厚；
5.门、侧板和隔板：采用1.2mm不锈钢板；
6.柜脚：采用Φ51×1.2mm不锈钢圆管，并配有不锈钢可调脚，可在3cm内调整。
7.配备可加热电机，保温餐具</t>
  </si>
  <si>
    <t>天花吊柜带射灯</t>
  </si>
  <si>
    <t>4000*400*1300</t>
  </si>
  <si>
    <r>
      <t xml:space="preserve">1、面板采用优质不锈钢贴塑磨砂板制作，板厚1.2mm；                                          
2、层板、下衬加强筋板板厚1.2mm；
</t>
    </r>
    <r>
      <rPr>
        <sz val="10"/>
        <color rgb="FFFF0000"/>
        <rFont val="宋体"/>
        <charset val="134"/>
      </rPr>
      <t>1组3个</t>
    </r>
  </si>
  <si>
    <t>组</t>
  </si>
  <si>
    <t>挂墙式高压水枪</t>
  </si>
  <si>
    <t>200*565*860</t>
  </si>
  <si>
    <t>1.所有材质采用1.2mm厚优质不锈钢贴塑磨砂板质制作；
2.环氧敞开式卷盘
3.内配35" (10.7 m) 长的蓝色重工软管，可自动收回
4.内径 3/8</t>
  </si>
  <si>
    <t>开水器</t>
  </si>
  <si>
    <t>560*450*1090</t>
  </si>
  <si>
    <t>1、功率：9KW
2、加热方式：储水式加热(浮球控制式)
3、节能特设高效热能回收技术，省电80%
4、智能具有智能水控系统</t>
  </si>
  <si>
    <t>制冰机</t>
  </si>
  <si>
    <t>660*660*940</t>
  </si>
  <si>
    <t>1.电源 220V/50HZ
2.额定功率 (W)750~2000W
3.最大产冰量150~300KG
4.储冰量50KG
5.制冷剂 R22</t>
  </si>
  <si>
    <t>碎冰机</t>
  </si>
  <si>
    <t>400*205*305</t>
  </si>
  <si>
    <t>1、为确保安全，不允许用手直接按压冰料块进行切削。
2、每次使用完毕，必须进行清洁，清洁时应关闭主电源开关，拔下插头，然后用干净的毛巾抹干机上的水。清洁完后，切记要把压料盖手柄提起。
3、清洁时不允许使用清洁剂，以防止残留在机上的清洁剂造成污染。也不能直接用水冲洗，以免电气部件受潮，影响安全使用及损坏本机。
4、本机的电动机设计暂截率为80%，要避免长时间连续工作运行。在连续工作一小时后，应暂停二十分钟，再开始工作。这样将会极大地延长电动机的使用寿命。
5、无论是清洁，检修，更换刀片或是清理冰渣等有关工作，都应先关闭电源，拔下电源插头；不允许本机长时间空载运行。</t>
  </si>
  <si>
    <t>榨汁机</t>
  </si>
  <si>
    <t>200*250*500</t>
  </si>
  <si>
    <t>1、食品级不锈钢材质，耐腐蚀易清洁。
2、每分钟转速大于20000转。
3、符合国家3c认证。</t>
  </si>
  <si>
    <t>紫外线杀菌灯</t>
  </si>
  <si>
    <t>40w</t>
  </si>
  <si>
    <t>1、石英管状玻璃外壳，发射短波紫外线辐射，253.7nm(UV-C)，具有杀菌的作用，玻璃会把产生臭氧的波长为185nm的辐射过滤掉。
2、用来杀死细菌、病毒及其他微生物或使之失去活性。
3、光源类型: 杀菌消毒。</t>
  </si>
  <si>
    <t>普通打荷台</t>
  </si>
  <si>
    <r>
      <t xml:space="preserve">1.材质：所有材质采用1.2mm厚优质不锈钢贴塑磨砂板质制作；
2.台面：采用规格厚度为1.2mm厚优质不锈钢板，底部用1.2mm不锈钢U形材作加强筋；
3.围板采用商品规格厚度1.2mm不锈钢板；
4.台面下垫中密度板2cM厚；
5.门、侧板和隔板：采用1.2mm不锈钢板；
6.柜脚：采用Φ51×1.2mm不锈钢圆管，并配有不锈钢可调脚，可在3cm内调整。
</t>
    </r>
    <r>
      <rPr>
        <sz val="10"/>
        <color rgb="FFFF0000"/>
        <rFont val="宋体"/>
        <charset val="134"/>
      </rPr>
      <t>里面双层</t>
    </r>
  </si>
  <si>
    <t>单开门保鲜柜</t>
  </si>
  <si>
    <t>700*700*1920</t>
  </si>
  <si>
    <t>1.采用1.2mm厚优质不锈钢板制作，板面经过特殊处理，光亮整洁，美观大方，方便清理；
2.数字控温系统，温度显示更精确，实时显示温度，精细化调温，一键快捷温度设计，使用户选择温度更精确；
3.采用优质压缩机，使用稳定，寿命时间长；
4.重力脚采用内部铸钢轴，单个承重可达≥300斤；
5.可拆卸式梯卡扣，增加减少搁物架更方便，加粗层网搁架，承重更强每层可承重≥80公斤；
6.内箱采用整体拉伸内胆，无卫生死角，清洁更方便；内箱R角设计，清理方便。
7.90度自动回归铰链，≥10万次使用寿命设计；
8.中梁整体发泡安装，更结实耐用，冷冻中梁全部加发热丝，做防凝露设计。
9.温度范围：-5℃~-15℃，直冷式制冷。</t>
  </si>
  <si>
    <t>塑封机</t>
  </si>
  <si>
    <t>540*490*940</t>
  </si>
  <si>
    <t>1、封塑机应放置在干燥，清洁的地方，远离易燃易爆物品。
2、过塑前，请先过塑一张白纸，塑封效果会更好；
3、过塑机工作时，不要用手去摸散热窗外散热孔，以免烫伤手，同时不要在上面覆盖任何物体；
4、禁止将水泼洒在机器上，机器工作时禁止将物品放在其外壳上。
5、为了您的安全，本机请接地线。
6、停机时，先关加热开关，待散热后（温度低于80度）再关掉电源开关。
7、严禁带电维修。
8、胶辊清洗时，可用软布醮酒精擦。不允许用汽油，稀释剂清洗，更不允许用金属刷子和工具，刷、铲敲打胶辊。</t>
  </si>
  <si>
    <t>和面机</t>
  </si>
  <si>
    <t>740*540*840</t>
  </si>
  <si>
    <t>1、整机外壳采用1.2mm厚优质不锈钢，配变速手柄，三档调节变速；
2、多功能搅拌，配三大搅拌组件，不锈钢和面勾、不锈钢打蛋笼、不锈钢搅拌桨；
3、采用高品质大扭力铜线电机，电机散热口采用风扇式散热，背面电源处设有过载保护按钮；
4、配食品级不锈钢面桶，搅拌桶可升降，配升降转盘；
5、容量：20L；电压：220V/50Hz。</t>
  </si>
  <si>
    <t>压面机</t>
  </si>
  <si>
    <t>650*645*1200</t>
  </si>
  <si>
    <t>1、功率：2.2kw/220V
2、外壳采用1.2mm厚不锈钢制造，压面辊采用不锈钢制造，链条传动，高效静音，压面辊采用外圆磨加工，经久耐用，配有卷面木棍，方便易用。
3、国标铜线电机，稳定耐用，采用铸铁立板，稳重厚实
4、压辊直径87mm 
5、面辊长度：350mm
▲6、提供压面机在后厨高温潮湿环境中，应符合国家标准GB/T 2423.16-2022/方法1 严酷等级2，长霉等级为0级。试验菌种：黑曲霉、土曲霉、绿色木霉等条件下培养时间56天，结果在显微镜(放大50倍)下观察未见生长；检验合格的检测报告。
▲7、压面机凡接触食物的零部件，均采用食品级材质，无重金属污染，卫生标准符合国家标准GB4806.9-2016标准，提供设备食品接触产品安全认证证书。</t>
  </si>
  <si>
    <t>案板</t>
  </si>
  <si>
    <t>1、台面：采用厚度为50mm松木案板结合不锈钢案板；
2.围板采用商品规格厚度1.2mm不锈钢板；
4.台面下垫中密度板2cM厚；
5.门、侧板和隔板：采用1.2mm不锈钢板；
6.柜脚：采用Φ51×1.2mm不锈钢圆管，并配有不锈钢可调脚，可在3cm内调整。</t>
  </si>
  <si>
    <t>醒发箱</t>
  </si>
  <si>
    <t>500*710*1740</t>
  </si>
  <si>
    <t>·电压/功率：220V/5.2KW
·醒发箱整机采用优质不锈钢板材制造，可视玻璃窗，发酵过程一目了然，双层发泡保温，箱内配加湿干烧管及加热片，保持箱内温度以及把水珠加热雾化，使发酵过程达到最佳效果，箱内带热风循环，32层大容量，托盘架为全钢管，承重力强。十二层</t>
  </si>
  <si>
    <t>豆浆机</t>
  </si>
  <si>
    <t>417*328*819</t>
  </si>
  <si>
    <t>容量22升，快速加热2800W立体环加热，高速铜转子电机，304不锈钢刀头。</t>
  </si>
  <si>
    <t>电动面条机</t>
  </si>
  <si>
    <t>215*175*210</t>
  </si>
  <si>
    <t>不锈钢切面刀，优质强劲电机，高铬铁链条传动，八档调节，电源开光防水。</t>
  </si>
  <si>
    <t>双层烤箱</t>
  </si>
  <si>
    <t>1330*950*1380</t>
  </si>
  <si>
    <t>1、产品采用优质不锈钢磨砂板；
2、柜体厚度1.2mm；
3、二层四盘
4、内部采用国际钢板4.0mm,∠40×5国际角钢；
5、电压：380V ，功率：21KW
6、重量：290kg</t>
  </si>
  <si>
    <t>消毒柜</t>
  </si>
  <si>
    <t>1200*700*1900</t>
  </si>
  <si>
    <t>1、功率：220V；
2、采用1.2mm厚优质不锈钢磨砂板制作打造箱体；
3、整机整体发泡，门封条密闭工艺，高效隔热保温；
4、采用高温热风循环消毒系统消毒，快速清除各种有害病菌；
5、翻边拉手，全不锈钢层架，可调控温控器，对所需温度随意调节，带可调定时器功能。
6、提供所投生产消毒柜不锈钢板符合GB/T24170.1-2023标准，符合YB/T4171-2020标准含Cu元素，不锈钢板对沙门氏菌、金黄葡萄球菌、肺炎克雷伯氏菌抗菌率99%，检验合格的检测报告（检测报告须带“CMA” 或“CNAS”标志）；防止设备在后厨潮湿温热环境中滋生细菌；
7、提供所投消毒柜卫生安全符合《消毒技术规范》（2002年版）可杀灭幽门螺旋杆菌，杀灭率＞99.99%，检验合格检测报告（检测报告须带“CMA” 或“CNAS”标志）；确保餐具使用卫生。
8、消毒柜设备内胆所用不锈钢板经≥1000h中性盐雾试验（GB/T10125-2021）后，检验面需无锈蚀现象，检验合格检测报告（检测报告须带“CMA” 或“CNAS”标志）。
（同种产品按此标准）</t>
  </si>
  <si>
    <t>移门碗碟柜</t>
  </si>
  <si>
    <t>1200*500*1800</t>
  </si>
  <si>
    <t>1.采用单通双滑柜体；
2.立柱和横梁采用厚度1.2mm的优质不锈钢贴塑磨砂板制作；
3.顶板、层板、底板、侧板均采用1.2mm厚不锈钢板制作，层板、底板采用1.2mm厚不锈钢矩管加固；
4.脚管采用直径51mm不锈钢圆管,并配有不锈钢可调脚,可在30mm内调整。</t>
  </si>
  <si>
    <t>超声波洗碗机</t>
  </si>
  <si>
    <t xml:space="preserve">1 、不锈钢板： 装振子部分采用优质工业不锈钢板材，其他为优质不锈钢板材
2 、振动方式： 底附式
3 、控制方式： 超声波发生器
4 、排污系统： 40#不锈钢工业优质圆管
</t>
  </si>
  <si>
    <t>电加热布菲炉双格</t>
  </si>
  <si>
    <t>570*370*240</t>
  </si>
  <si>
    <t>1.所有材质采用1.2mm厚食品级不锈钢贴塑磨砂板质制作；
2.内置加热，可对食物保温
3.配可视玻璃</t>
  </si>
  <si>
    <t>加热粥桶</t>
  </si>
  <si>
    <t>36升</t>
  </si>
  <si>
    <t>电加热，220V2000W 不锈钢材质，外壳涂层</t>
  </si>
  <si>
    <t>多孔煎蛋器</t>
  </si>
  <si>
    <t>310*340*170</t>
  </si>
  <si>
    <t>不沾锅材质 12孔</t>
  </si>
  <si>
    <t>个</t>
  </si>
  <si>
    <t>面包机</t>
  </si>
  <si>
    <t>235*255*170</t>
  </si>
  <si>
    <t>六档调节，750W大功率，可分离面包渣底盘，自动断电保护</t>
  </si>
  <si>
    <t>传菜车</t>
  </si>
  <si>
    <t>1040*500*930</t>
  </si>
  <si>
    <t>1、面板采用优质不锈钢贴塑磨砂板制作，板厚1.2mm；                                          
2、层板、下衬加强筋板板厚1.2mm；                                                
3、配万象轮
保温</t>
  </si>
  <si>
    <t>明档煮面炉定制</t>
  </si>
  <si>
    <t>550*550*820</t>
  </si>
  <si>
    <t>1、产品采用优质不锈钢磨砂板；
2、柜体厚度1.2mm；
3、焊接201汤桶
4、内部采用国际钢板4.0mm,∠40×5国际角钢；
5、电压：380V</t>
  </si>
  <si>
    <t>儿童椅</t>
  </si>
  <si>
    <t>680*780*1000</t>
  </si>
  <si>
    <t>双层可调节餐盘，结构稳固，一键收纳，PP材质，靠背脚踏多档调节，</t>
  </si>
  <si>
    <t>排风系统</t>
  </si>
  <si>
    <t>1、烟罩采用优质不锈钢贴塑磨砂板制作，板材厚度1.2mm，连接处全部采用满焊工艺，不得出现漏焊。
2、采用滤油网过滤油烟，吸附、冷凝、过滤的工艺，烟罩配备优质不锈钢接油盒，方便清理油渍且耐高温。灯罩防水、防火功能，荧光灯照明，烟罩顶部排烟口采用推拉板设计，方便调节排烟风量。烟罩内置滤油网全不锈钢设计，且采用模块化插装工艺方便拆装维护清洗。
3、管道：采用优质镀锌板制作,板厚1.2mm。配角铁法兰。
4、启动箱：内配置空开、交流接触器、电动机综合保护器、第二次启动装置；通过低电压启动高电压，能对风柜起到，缺相自动断电、启动电流过大时自动断电、漏电时自动断电；充分的保护了风柜机的使用寿命及人员操作的安全。
5、风机：全铜电机， 能效指标达到国家能效标准，集流器、叶轮前盘采用先进旋压工艺加工，精度保证 C/D 式风机配备整体式轴承箱，润滑良好、运行平稳、轴承寿命长 配备锥套嵌入式皮带轮，拆装方便。
6、净化器：净化效率不低于95%；设备外壳采用碳钢冷板，外壳厚度不低于1.2mm；设备面板带有数字显示屏，显示运行电流、故障代码。设备安全性能好，安装有门磁，具有开门断电功能；设备电场电场为高效净化区+深度净化区两级结构，采用不锈钢材质，清洗耐腐蚀。</t>
  </si>
  <si>
    <t>套</t>
  </si>
  <si>
    <t>酒水车</t>
  </si>
  <si>
    <t>780*480*880</t>
  </si>
  <si>
    <t>主材碳钢烤漆，360度旋转轮子带刹车，</t>
  </si>
  <si>
    <t>大冰柜</t>
  </si>
  <si>
    <t>1800*700*850</t>
  </si>
  <si>
    <t>1.板面经过特殊处理，光亮整洁，美观大方，方便清理；
2.数字控温系统，温度显示更精确，实时显示温度，精细化调温，一键快捷温度设计，使用户选择温度更精确；
3.采用优质压缩机，使用稳定，寿命时间长；
4.重力脚采用内部铸钢轴，单个承重可达≥300斤；
5.可拆卸式梯卡扣，增加减少搁物架更方便，加粗层网搁架，承重更强每层可承重≥80公斤；
6.内箱采用整体拉伸内胆，无卫生死角，清洁更方便；内箱R角设计，清理方便。
7.90度自动回归铰链，≥10万次使用寿命设计；
8.中梁整体发泡安装，更结实耐用，冷冻中梁全部加发热丝，做防凝露设计。                                                              9.温度范围：-5℃~-15℃，直冷式制冷。</t>
  </si>
  <si>
    <t>单门消毒柜</t>
  </si>
  <si>
    <t>650*700*1950</t>
  </si>
  <si>
    <t>1.采用1.2mm厚优质不锈钢板制作，板面经过特殊处理，光亮整洁，美观大方，方便清理；
2.数字控温系统，温度显示更精确，实时显示温度，精细化调温，一键快捷温度设计，使用户选择温度更精确；
3.采用优质压缩机，使用稳定，寿命时间长；
4.重力脚采用内部铸钢轴，单个承重可达≥300斤；
5.可拆卸式梯卡扣，增加减少搁物架更方便，加粗层网搁架，承重更强每层可承重≥80公斤；
6.内箱采用整体拉伸内胆，无卫生死角，清洁更方便；内箱R角设计，清理方便。
7.90度自动回归铰链，≥10万次使用寿命设计；
8.中梁整体发泡安装，更结实耐用，冷冻中梁全部加发热丝，做防凝露设计。</t>
  </si>
  <si>
    <t>双开保鲜柜</t>
  </si>
  <si>
    <t>1200*570*1990</t>
  </si>
  <si>
    <t>·电压/功率：220V/0.4KW4、
·全钢铜管，双玻璃门展示柜，机身厚度700mm，机身满板发泡，保温效果好，节能，电脑版控制，多键设计，操作简单，带温控（温度可调）。
·整机采用优质不锈钢板材
·冷藏温度0度至8度可调。</t>
  </si>
  <si>
    <t>电饼档</t>
  </si>
  <si>
    <t>600*770*840</t>
  </si>
  <si>
    <t>上下当单独控制加热，恒温易操控，锅底为铸铁板整机不锈钢材质.一体式加热板，非加热丝。电源：380V，可选温度范围：0-400℃。坚固耐用，美观大方</t>
  </si>
  <si>
    <t>十二层蒸饭柜</t>
  </si>
  <si>
    <t>700*600*1290</t>
  </si>
  <si>
    <t>·整体材质选用优质不锈钢板
·整体发泡，高强度门锁安全可靠
· 自动进水装置，优质耐高温
·高弹性硅胶门缝
·电压：380V 
·功率：9KW。</t>
  </si>
  <si>
    <t>抽拉式调料车</t>
  </si>
  <si>
    <t>根据空间定制</t>
  </si>
  <si>
    <t>·SUS优质不锈钢材质   单面磨砂不锈钢板；
·台面 1.1mm，加强筋 0.9mm；
·围挡 50*25*0.7mm 不锈钢方管；
·插入式排挡 50*25*0.6mm 不锈钢方管；
·立柱直径38*0.9mm 不锈钢圆管；
·全钢调节脚。</t>
  </si>
  <si>
    <t>15人电饭锅</t>
  </si>
  <si>
    <t>480*420*400</t>
  </si>
  <si>
    <t>锅内胆有印刻度，不粘锅清晰,省心便捷加热，耐用易清洁，快速导热，烹饪不沾
25L</t>
  </si>
  <si>
    <t>圆形布菲炉</t>
  </si>
  <si>
    <t>450*503*300</t>
  </si>
  <si>
    <t>1.所有材质采用1.2mm厚食品级不锈钢贴塑磨砂板质制作；
2.内置加热，可对食物保温
3.配可视玻璃 ，电热保温，美味可视，漂亮易清洁，光滑边缘，加厚材质，钢化耐高温玻璃</t>
  </si>
  <si>
    <t>餐台摆件</t>
  </si>
  <si>
    <t>凉菜调料台</t>
  </si>
  <si>
    <t>1.材质：所有材质采用1.2mm厚优质不锈钢贴塑磨砂板质制作；
2.台面：采用规格厚度为1.2mm厚优质不锈钢板，底部用1.2mm不锈钢U形材作加强筋；
3.台面下垫中密度板2cM厚；
4.柜脚：采用Φ51×1.2mm不锈钢圆管，并配有不锈钢可调脚，可在3cm内调整。</t>
  </si>
  <si>
    <t>果汁鼎（可加热）</t>
  </si>
  <si>
    <t>245*300*525</t>
  </si>
  <si>
    <t>优选材质，极易清洗，经久耐用，简单大方，加厚材质，抗压耐磨，加热保温</t>
  </si>
  <si>
    <t>置物架</t>
  </si>
  <si>
    <t>椭圆板 540*220mm 实心金色架子 220*100mm 220*180mm 220*260mm</t>
  </si>
  <si>
    <t>3个/套，可拆卸组合，加厚亚克力板+金属材质，方便收纳，轻奢铁艺烤漆</t>
  </si>
  <si>
    <t>冰槽</t>
  </si>
  <si>
    <t>850*550*280</t>
  </si>
  <si>
    <t>LED发光灯带，隔水板漏水孔，可拆卸隔水板，排水孔方便清洁打理</t>
  </si>
  <si>
    <t>小型消毒柜</t>
  </si>
  <si>
    <t>432*335*525</t>
  </si>
  <si>
    <t>紫外线杀菌，热风循环烘干，免沥水收纳，四档定时调节，分区收纳，密封收纳防虫防尘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</si>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</sst>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aj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134"/>
    </font>
    <font>
      <sz val="12"/>
      <name val="宋体"/>
      <charset val="134"/>
    </font>
    <font>
      <sz val="12"/>
      <name val="Times New Roman"/>
      <charset val="134"/>
    </font>
    <font>
      <sz val="10"/>
      <color rgb="FFFF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 applyBorder="0"/>
    <xf numFmtId="0" fontId="26" fillId="0" borderId="0" applyBorder="0"/>
    <xf numFmtId="0" fontId="27" fillId="0" borderId="0">
      <alignment vertical="center"/>
    </xf>
    <xf numFmtId="0" fontId="27" fillId="0" borderId="0">
      <alignment vertical="center"/>
    </xf>
    <xf numFmtId="0" fontId="28" fillId="0" borderId="0"/>
    <xf numFmtId="0" fontId="27" fillId="0" borderId="0"/>
  </cellStyleXfs>
  <cellXfs count="21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NumberFormat="1" applyFont="1" applyFill="1" applyBorder="1" applyAlignment="1" applyProtection="1">
      <alignment horizontal="left" vertical="center" wrapText="1"/>
    </xf>
    <xf numFmtId="0" fontId="3" fillId="0" borderId="1" xfId="0" applyFont="1" applyFill="1" applyBorder="1" applyAlignment="1">
      <alignment wrapText="1"/>
    </xf>
    <xf numFmtId="0" fontId="3" fillId="0" borderId="1" xfId="0" applyFont="1" applyFill="1" applyBorder="1" applyAlignment="1">
      <alignment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 applyProtection="1">
      <alignment horizontal="left" vertical="center" wrapText="1"/>
      <protection locked="0"/>
    </xf>
    <xf numFmtId="0" fontId="6" fillId="0" borderId="1" xfId="0" applyFont="1" applyBorder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样式 1" xfId="49"/>
    <cellStyle name="常规_清远20-ke2011下单." xfId="50"/>
    <cellStyle name="常规 2 2 2 2" xfId="51"/>
    <cellStyle name="常规_western kitchen utensil" xfId="52"/>
    <cellStyle name="常规_Sheet1" xfId="53"/>
    <cellStyle name="常规_报价单样版(空白)_无名氏" xfId="54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9" Type="http://schemas.openxmlformats.org/officeDocument/2006/relationships/image" Target="media/image9.jpeg"/><Relationship Id="rId8" Type="http://schemas.openxmlformats.org/officeDocument/2006/relationships/image" Target="media/image8.jpeg"/><Relationship Id="rId7" Type="http://schemas.openxmlformats.org/officeDocument/2006/relationships/image" Target="media/image7.jpeg"/><Relationship Id="rId6" Type="http://schemas.openxmlformats.org/officeDocument/2006/relationships/image" Target="media/image6.jpeg"/><Relationship Id="rId55" Type="http://schemas.openxmlformats.org/officeDocument/2006/relationships/image" Target="media/image55.png"/><Relationship Id="rId54" Type="http://schemas.openxmlformats.org/officeDocument/2006/relationships/image" Target="media/image54.png"/><Relationship Id="rId53" Type="http://schemas.openxmlformats.org/officeDocument/2006/relationships/image" Target="media/image53.png"/><Relationship Id="rId52" Type="http://schemas.openxmlformats.org/officeDocument/2006/relationships/image" Target="media/image52.png"/><Relationship Id="rId51" Type="http://schemas.openxmlformats.org/officeDocument/2006/relationships/image" Target="media/image51.png"/><Relationship Id="rId50" Type="http://schemas.openxmlformats.org/officeDocument/2006/relationships/image" Target="media/image50.png"/><Relationship Id="rId5" Type="http://schemas.openxmlformats.org/officeDocument/2006/relationships/image" Target="media/image5.png"/><Relationship Id="rId49" Type="http://schemas.openxmlformats.org/officeDocument/2006/relationships/image" Target="media/image49.png"/><Relationship Id="rId48" Type="http://schemas.openxmlformats.org/officeDocument/2006/relationships/image" Target="media/image48.png"/><Relationship Id="rId47" Type="http://schemas.openxmlformats.org/officeDocument/2006/relationships/image" Target="media/image47.png"/><Relationship Id="rId46" Type="http://schemas.openxmlformats.org/officeDocument/2006/relationships/image" Target="media/image46.png"/><Relationship Id="rId45" Type="http://schemas.openxmlformats.org/officeDocument/2006/relationships/image" Target="media/image45.png"/><Relationship Id="rId44" Type="http://schemas.openxmlformats.org/officeDocument/2006/relationships/image" Target="media/image44.png"/><Relationship Id="rId43" Type="http://schemas.openxmlformats.org/officeDocument/2006/relationships/image" Target="media/image43.jpeg"/><Relationship Id="rId42" Type="http://schemas.openxmlformats.org/officeDocument/2006/relationships/image" Target="media/image42.png"/><Relationship Id="rId41" Type="http://schemas.openxmlformats.org/officeDocument/2006/relationships/image" Target="media/image41.png"/><Relationship Id="rId40" Type="http://schemas.openxmlformats.org/officeDocument/2006/relationships/image" Target="media/image40.png"/><Relationship Id="rId4" Type="http://schemas.openxmlformats.org/officeDocument/2006/relationships/image" Target="media/image4.jpeg"/><Relationship Id="rId39" Type="http://schemas.openxmlformats.org/officeDocument/2006/relationships/image" Target="media/image39.png"/><Relationship Id="rId38" Type="http://schemas.openxmlformats.org/officeDocument/2006/relationships/image" Target="media/image38.png"/><Relationship Id="rId37" Type="http://schemas.openxmlformats.org/officeDocument/2006/relationships/image" Target="media/image37.png"/><Relationship Id="rId36" Type="http://schemas.openxmlformats.org/officeDocument/2006/relationships/image" Target="media/image36.png"/><Relationship Id="rId35" Type="http://schemas.openxmlformats.org/officeDocument/2006/relationships/image" Target="media/image35.png"/><Relationship Id="rId34" Type="http://schemas.openxmlformats.org/officeDocument/2006/relationships/image" Target="media/image34.png"/><Relationship Id="rId33" Type="http://schemas.openxmlformats.org/officeDocument/2006/relationships/image" Target="media/image33.jpeg"/><Relationship Id="rId32" Type="http://schemas.openxmlformats.org/officeDocument/2006/relationships/image" Target="media/image32.jpeg"/><Relationship Id="rId31" Type="http://schemas.openxmlformats.org/officeDocument/2006/relationships/image" Target="media/image31.png"/><Relationship Id="rId30" Type="http://schemas.openxmlformats.org/officeDocument/2006/relationships/image" Target="media/image30.png"/><Relationship Id="rId3" Type="http://schemas.openxmlformats.org/officeDocument/2006/relationships/image" Target="media/image3.png"/><Relationship Id="rId29" Type="http://schemas.openxmlformats.org/officeDocument/2006/relationships/image" Target="media/image29.png"/><Relationship Id="rId28" Type="http://schemas.openxmlformats.org/officeDocument/2006/relationships/image" Target="media/image28.png"/><Relationship Id="rId27" Type="http://schemas.openxmlformats.org/officeDocument/2006/relationships/image" Target="media/image27.png"/><Relationship Id="rId26" Type="http://schemas.openxmlformats.org/officeDocument/2006/relationships/image" Target="media/image26.jpeg"/><Relationship Id="rId25" Type="http://schemas.openxmlformats.org/officeDocument/2006/relationships/image" Target="media/image25.jpeg"/><Relationship Id="rId24" Type="http://schemas.openxmlformats.org/officeDocument/2006/relationships/image" Target="media/image24.png"/><Relationship Id="rId23" Type="http://schemas.openxmlformats.org/officeDocument/2006/relationships/image" Target="media/image23.png"/><Relationship Id="rId22" Type="http://schemas.openxmlformats.org/officeDocument/2006/relationships/image" Target="media/image22.jpeg"/><Relationship Id="rId21" Type="http://schemas.openxmlformats.org/officeDocument/2006/relationships/image" Target="media/image21.png"/><Relationship Id="rId20" Type="http://schemas.openxmlformats.org/officeDocument/2006/relationships/image" Target="media/image20.jpeg"/><Relationship Id="rId2" Type="http://schemas.openxmlformats.org/officeDocument/2006/relationships/image" Target="media/image2.png"/><Relationship Id="rId19" Type="http://schemas.openxmlformats.org/officeDocument/2006/relationships/image" Target="media/image19.png"/><Relationship Id="rId18" Type="http://schemas.openxmlformats.org/officeDocument/2006/relationships/image" Target="media/image18.jpeg"/><Relationship Id="rId17" Type="http://schemas.openxmlformats.org/officeDocument/2006/relationships/image" Target="media/image17.jpeg"/><Relationship Id="rId16" Type="http://schemas.openxmlformats.org/officeDocument/2006/relationships/image" Target="media/image16.jpeg"/><Relationship Id="rId15" Type="http://schemas.openxmlformats.org/officeDocument/2006/relationships/image" Target="media/image15.jpeg"/><Relationship Id="rId14" Type="http://schemas.openxmlformats.org/officeDocument/2006/relationships/image" Target="media/image14.jpeg"/><Relationship Id="rId13" Type="http://schemas.openxmlformats.org/officeDocument/2006/relationships/image" Target="media/image13.jpeg"/><Relationship Id="rId12" Type="http://schemas.openxmlformats.org/officeDocument/2006/relationships/image" Target="media/image12.jpeg"/><Relationship Id="rId11" Type="http://schemas.openxmlformats.org/officeDocument/2006/relationships/image" Target="media/image11.jpeg"/><Relationship Id="rId10" Type="http://schemas.openxmlformats.org/officeDocument/2006/relationships/image" Target="media/image10.jpeg"/><Relationship Id="rId1" Type="http://schemas.openxmlformats.org/officeDocument/2006/relationships/image" Target="media/image1.png"/></Relationships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www.wps.cn/officeDocument/2020/cellImage" Target="cellimag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9"/>
  <sheetViews>
    <sheetView tabSelected="1" zoomScale="85" zoomScaleNormal="85" topLeftCell="A53" workbookViewId="0">
      <selection activeCell="H60" sqref="H60"/>
    </sheetView>
  </sheetViews>
  <sheetFormatPr defaultColWidth="9" defaultRowHeight="14.4"/>
  <cols>
    <col min="1" max="1" width="5.77777777777778" customWidth="1"/>
    <col min="2" max="3" width="10.7777777777778" customWidth="1"/>
    <col min="4" max="4" width="60.7777777777778" customWidth="1"/>
    <col min="5" max="6" width="8.77777777777778" customWidth="1"/>
    <col min="7" max="8" width="12.7777777777778" customWidth="1"/>
    <col min="9" max="9" width="30.7777777777778" customWidth="1"/>
    <col min="10" max="10" width="10.7777777777778" customWidth="1"/>
  </cols>
  <sheetData>
    <row r="1" ht="50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3"/>
    </row>
    <row r="2" ht="50" customHeight="1" spans="1:10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5" t="s">
        <v>7</v>
      </c>
      <c r="H2" s="5" t="s">
        <v>8</v>
      </c>
      <c r="I2" s="4" t="s">
        <v>9</v>
      </c>
      <c r="J2" s="6" t="s">
        <v>10</v>
      </c>
    </row>
    <row r="3" ht="400" customHeight="1" spans="1:10">
      <c r="A3" s="7">
        <v>1</v>
      </c>
      <c r="B3" s="8" t="s">
        <v>11</v>
      </c>
      <c r="C3" s="8" t="s">
        <v>12</v>
      </c>
      <c r="D3" s="9" t="s">
        <v>13</v>
      </c>
      <c r="E3" s="8" t="s">
        <v>14</v>
      </c>
      <c r="F3" s="8">
        <v>1</v>
      </c>
      <c r="G3" s="8"/>
      <c r="H3" s="8"/>
      <c r="I3" s="10" t="str">
        <f>_xlfn.DISPIMG("ID_3EBB25C3D957462C96E1F45A769FDD30",1)</f>
        <v>=DISPIMG("ID_3EBB25C3D957462C96E1F45A769FDD30",1)</v>
      </c>
      <c r="J3" s="11"/>
    </row>
    <row r="4" ht="400" customHeight="1" spans="1:10">
      <c r="A4" s="7">
        <v>2</v>
      </c>
      <c r="B4" s="8" t="s">
        <v>15</v>
      </c>
      <c r="C4" s="8" t="s">
        <v>16</v>
      </c>
      <c r="D4" s="9" t="s">
        <v>13</v>
      </c>
      <c r="E4" s="8" t="s">
        <v>14</v>
      </c>
      <c r="F4" s="8">
        <v>1</v>
      </c>
      <c r="G4" s="8"/>
      <c r="H4" s="8"/>
      <c r="I4" s="10" t="str">
        <f>_xlfn.DISPIMG("ID_E7C50F4E006541698BFCD1F626C8A0CF",1)</f>
        <v>=DISPIMG("ID_E7C50F4E006541698BFCD1F626C8A0CF",1)</v>
      </c>
      <c r="J4" s="11"/>
    </row>
    <row r="5" ht="120" customHeight="1" spans="1:10">
      <c r="A5" s="7">
        <v>3</v>
      </c>
      <c r="B5" s="8" t="s">
        <v>17</v>
      </c>
      <c r="C5" s="8" t="s">
        <v>12</v>
      </c>
      <c r="D5" s="9" t="s">
        <v>18</v>
      </c>
      <c r="E5" s="8" t="s">
        <v>14</v>
      </c>
      <c r="F5" s="8">
        <v>1</v>
      </c>
      <c r="G5" s="8"/>
      <c r="H5" s="8"/>
      <c r="I5" s="10" t="str">
        <f>_xlfn.DISPIMG("ID_317EA300A0E74A52A29AF94906F00140",1)</f>
        <v>=DISPIMG("ID_317EA300A0E74A52A29AF94906F00140",1)</v>
      </c>
      <c r="J5" s="11"/>
    </row>
    <row r="6" ht="200" customHeight="1" spans="1:10">
      <c r="A6" s="7">
        <v>4</v>
      </c>
      <c r="B6" s="8" t="s">
        <v>19</v>
      </c>
      <c r="C6" s="12" t="s">
        <v>20</v>
      </c>
      <c r="D6" s="9" t="s">
        <v>21</v>
      </c>
      <c r="E6" s="8" t="s">
        <v>14</v>
      </c>
      <c r="F6" s="8">
        <v>4</v>
      </c>
      <c r="G6" s="8"/>
      <c r="H6" s="8"/>
      <c r="I6" s="10" t="str">
        <f>_xlfn.DISPIMG("ID_F0353A12188C434C9C61F94311616050",1)</f>
        <v>=DISPIMG("ID_F0353A12188C434C9C61F94311616050",1)</v>
      </c>
      <c r="J6" s="11"/>
    </row>
    <row r="7" ht="200" customHeight="1" spans="1:10">
      <c r="A7" s="7">
        <v>5</v>
      </c>
      <c r="B7" s="8" t="s">
        <v>22</v>
      </c>
      <c r="C7" s="12" t="s">
        <v>23</v>
      </c>
      <c r="D7" s="9" t="s">
        <v>21</v>
      </c>
      <c r="E7" s="8" t="s">
        <v>14</v>
      </c>
      <c r="F7" s="8">
        <v>2</v>
      </c>
      <c r="G7" s="8"/>
      <c r="H7" s="8"/>
      <c r="I7" s="10" t="str">
        <f>_xlfn.DISPIMG("ID_9CBD7048AA5D4E9DA0567954711FF7E9",1)</f>
        <v>=DISPIMG("ID_9CBD7048AA5D4E9DA0567954711FF7E9",1)</v>
      </c>
      <c r="J7" s="11"/>
    </row>
    <row r="8" ht="120" customHeight="1" spans="1:10">
      <c r="A8" s="7">
        <v>6</v>
      </c>
      <c r="B8" s="8" t="s">
        <v>24</v>
      </c>
      <c r="C8" s="12" t="s">
        <v>25</v>
      </c>
      <c r="D8" s="9" t="s">
        <v>26</v>
      </c>
      <c r="E8" s="8" t="s">
        <v>14</v>
      </c>
      <c r="F8" s="8">
        <v>1</v>
      </c>
      <c r="G8" s="8"/>
      <c r="H8" s="8"/>
      <c r="I8" s="10" t="str">
        <f>_xlfn.DISPIMG("ID_1C5B0F8CA4A541418DADA037861E6921",1)</f>
        <v>=DISPIMG("ID_1C5B0F8CA4A541418DADA037861E6921",1)</v>
      </c>
      <c r="J8" s="11"/>
    </row>
    <row r="9" ht="120" customHeight="1" spans="1:10">
      <c r="A9" s="7">
        <v>7</v>
      </c>
      <c r="B9" s="8" t="s">
        <v>27</v>
      </c>
      <c r="C9" s="8" t="s">
        <v>28</v>
      </c>
      <c r="D9" s="9" t="s">
        <v>29</v>
      </c>
      <c r="E9" s="8" t="s">
        <v>14</v>
      </c>
      <c r="F9" s="8">
        <v>1</v>
      </c>
      <c r="G9" s="8"/>
      <c r="H9" s="8"/>
      <c r="I9" s="10" t="str">
        <f>_xlfn.DISPIMG("ID_19D2476AF9764D9BA6537C8B7760D418",1)</f>
        <v>=DISPIMG("ID_19D2476AF9764D9BA6537C8B7760D418",1)</v>
      </c>
      <c r="J9" s="11"/>
    </row>
    <row r="10" ht="120" customHeight="1" spans="1:10">
      <c r="A10" s="7">
        <v>8</v>
      </c>
      <c r="B10" s="8" t="s">
        <v>30</v>
      </c>
      <c r="C10" s="8" t="s">
        <v>31</v>
      </c>
      <c r="D10" s="9" t="s">
        <v>32</v>
      </c>
      <c r="E10" s="8" t="s">
        <v>14</v>
      </c>
      <c r="F10" s="8">
        <v>1</v>
      </c>
      <c r="G10" s="8"/>
      <c r="H10" s="8"/>
      <c r="I10" s="10" t="str">
        <f>_xlfn.DISPIMG("ID_03B57DC42BA544778C6F5E5C7584CAB5",1)</f>
        <v>=DISPIMG("ID_03B57DC42BA544778C6F5E5C7584CAB5",1)</v>
      </c>
      <c r="J10" s="11"/>
    </row>
    <row r="11" ht="120" customHeight="1" spans="1:10">
      <c r="A11" s="7">
        <v>9</v>
      </c>
      <c r="B11" s="8" t="s">
        <v>33</v>
      </c>
      <c r="C11" s="8" t="s">
        <v>34</v>
      </c>
      <c r="D11" s="9" t="s">
        <v>35</v>
      </c>
      <c r="E11" s="8" t="s">
        <v>14</v>
      </c>
      <c r="F11" s="8">
        <v>1</v>
      </c>
      <c r="G11" s="8"/>
      <c r="H11" s="8"/>
      <c r="I11" s="10" t="str">
        <f>_xlfn.DISPIMG("ID_CB15517AD5EF4EE0803D9A9FA233ECAF",1)</f>
        <v>=DISPIMG("ID_CB15517AD5EF4EE0803D9A9FA233ECAF",1)</v>
      </c>
      <c r="J11" s="11"/>
    </row>
    <row r="12" ht="120" customHeight="1" spans="1:10">
      <c r="A12" s="7">
        <v>10</v>
      </c>
      <c r="B12" s="8" t="s">
        <v>36</v>
      </c>
      <c r="C12" s="8" t="s">
        <v>37</v>
      </c>
      <c r="D12" s="9" t="s">
        <v>38</v>
      </c>
      <c r="E12" s="8" t="s">
        <v>14</v>
      </c>
      <c r="F12" s="8">
        <v>1</v>
      </c>
      <c r="G12" s="8"/>
      <c r="H12" s="8"/>
      <c r="I12" s="10" t="str">
        <f>_xlfn.DISPIMG("ID_23F8D82C504C442DBEDEA76F046FE1D3",1)</f>
        <v>=DISPIMG("ID_23F8D82C504C442DBEDEA76F046FE1D3",1)</v>
      </c>
      <c r="J12" s="11"/>
    </row>
    <row r="13" ht="120" customHeight="1" spans="1:10">
      <c r="A13" s="7">
        <v>11</v>
      </c>
      <c r="B13" s="8" t="s">
        <v>39</v>
      </c>
      <c r="C13" s="8" t="s">
        <v>40</v>
      </c>
      <c r="D13" s="9" t="s">
        <v>41</v>
      </c>
      <c r="E13" s="8" t="s">
        <v>14</v>
      </c>
      <c r="F13" s="8">
        <v>4</v>
      </c>
      <c r="G13" s="8"/>
      <c r="H13" s="8"/>
      <c r="I13" s="10" t="str">
        <f>_xlfn.DISPIMG("ID_39BE53F2BC094390B564B4008CCBE1F8",1)</f>
        <v>=DISPIMG("ID_39BE53F2BC094390B564B4008CCBE1F8",1)</v>
      </c>
      <c r="J13" s="11"/>
    </row>
    <row r="14" s="1" customFormat="1" ht="120" customHeight="1" spans="1:10">
      <c r="A14" s="7">
        <v>12</v>
      </c>
      <c r="B14" s="8" t="s">
        <v>42</v>
      </c>
      <c r="C14" s="8" t="s">
        <v>43</v>
      </c>
      <c r="D14" s="9" t="s">
        <v>44</v>
      </c>
      <c r="E14" s="8" t="s">
        <v>14</v>
      </c>
      <c r="F14" s="8">
        <v>1</v>
      </c>
      <c r="G14" s="8"/>
      <c r="H14" s="8"/>
      <c r="I14" s="10" t="str">
        <f>_xlfn.DISPIMG("ID_B6D7A2CDB87B446089ABA319C44EC10D",1)</f>
        <v>=DISPIMG("ID_B6D7A2CDB87B446089ABA319C44EC10D",1)</v>
      </c>
      <c r="J14" s="11"/>
    </row>
    <row r="15" s="1" customFormat="1" ht="140" customHeight="1" spans="1:10">
      <c r="A15" s="7">
        <v>13</v>
      </c>
      <c r="B15" s="8" t="s">
        <v>45</v>
      </c>
      <c r="C15" s="8" t="s">
        <v>20</v>
      </c>
      <c r="D15" s="9" t="s">
        <v>46</v>
      </c>
      <c r="E15" s="8" t="s">
        <v>14</v>
      </c>
      <c r="F15" s="8">
        <v>1</v>
      </c>
      <c r="G15" s="8"/>
      <c r="H15" s="8"/>
      <c r="I15" s="10" t="str">
        <f>_xlfn.DISPIMG("ID_4696535DAE984226A6D3A467801C70D6",1)</f>
        <v>=DISPIMG("ID_4696535DAE984226A6D3A467801C70D6",1)</v>
      </c>
      <c r="J15" s="11"/>
    </row>
    <row r="16" ht="120" customHeight="1" spans="1:10">
      <c r="A16" s="7">
        <v>14</v>
      </c>
      <c r="B16" s="8" t="s">
        <v>47</v>
      </c>
      <c r="C16" s="8" t="s">
        <v>48</v>
      </c>
      <c r="D16" s="9" t="s">
        <v>49</v>
      </c>
      <c r="E16" s="8" t="s">
        <v>50</v>
      </c>
      <c r="F16" s="8">
        <v>1</v>
      </c>
      <c r="G16" s="8"/>
      <c r="H16" s="8"/>
      <c r="I16" s="10" t="str">
        <f>_xlfn.DISPIMG("ID_2DCACB7C5AE340F1B2CB00DA424FC75B",1)</f>
        <v>=DISPIMG("ID_2DCACB7C5AE340F1B2CB00DA424FC75B",1)</v>
      </c>
      <c r="J16" s="11"/>
    </row>
    <row r="17" ht="120" customHeight="1" spans="1:10">
      <c r="A17" s="7">
        <v>15</v>
      </c>
      <c r="B17" s="8" t="s">
        <v>51</v>
      </c>
      <c r="C17" s="8" t="s">
        <v>52</v>
      </c>
      <c r="D17" s="9" t="s">
        <v>53</v>
      </c>
      <c r="E17" s="8" t="s">
        <v>14</v>
      </c>
      <c r="F17" s="8">
        <v>3</v>
      </c>
      <c r="G17" s="8"/>
      <c r="H17" s="8"/>
      <c r="I17" s="10" t="str">
        <f>_xlfn.DISPIMG("ID_D6BAEED0FEB44E5C9FC46F62192E425D",1)</f>
        <v>=DISPIMG("ID_D6BAEED0FEB44E5C9FC46F62192E425D",1)</v>
      </c>
      <c r="J17" s="11"/>
    </row>
    <row r="18" ht="120" customHeight="1" spans="1:10">
      <c r="A18" s="7">
        <v>16</v>
      </c>
      <c r="B18" s="8" t="s">
        <v>54</v>
      </c>
      <c r="C18" s="8" t="s">
        <v>55</v>
      </c>
      <c r="D18" s="9" t="s">
        <v>56</v>
      </c>
      <c r="E18" s="8" t="s">
        <v>14</v>
      </c>
      <c r="F18" s="8">
        <v>1</v>
      </c>
      <c r="G18" s="8"/>
      <c r="H18" s="8"/>
      <c r="I18" s="10" t="str">
        <f>_xlfn.DISPIMG("ID_15B6DF33E1DE4161A12D956C556BFEA7",1)</f>
        <v>=DISPIMG("ID_15B6DF33E1DE4161A12D956C556BFEA7",1)</v>
      </c>
      <c r="J18" s="11"/>
    </row>
    <row r="19" ht="120" customHeight="1" spans="1:10">
      <c r="A19" s="7">
        <v>17</v>
      </c>
      <c r="B19" s="8" t="s">
        <v>57</v>
      </c>
      <c r="C19" s="8" t="s">
        <v>58</v>
      </c>
      <c r="D19" s="9" t="s">
        <v>59</v>
      </c>
      <c r="E19" s="8" t="s">
        <v>14</v>
      </c>
      <c r="F19" s="8">
        <v>1</v>
      </c>
      <c r="G19" s="8"/>
      <c r="H19" s="8"/>
      <c r="I19" s="10" t="str">
        <f>_xlfn.DISPIMG("ID_A4A9BBEA6C8B4B05B65756EE066FFC65",1)</f>
        <v>=DISPIMG("ID_A4A9BBEA6C8B4B05B65756EE066FFC65",1)</v>
      </c>
      <c r="J19" s="11"/>
    </row>
    <row r="20" ht="150" customHeight="1" spans="1:10">
      <c r="A20" s="7">
        <v>18</v>
      </c>
      <c r="B20" s="8" t="s">
        <v>60</v>
      </c>
      <c r="C20" s="8" t="s">
        <v>61</v>
      </c>
      <c r="D20" s="9" t="s">
        <v>62</v>
      </c>
      <c r="E20" s="8" t="s">
        <v>14</v>
      </c>
      <c r="F20" s="8">
        <v>1</v>
      </c>
      <c r="G20" s="8"/>
      <c r="H20" s="8"/>
      <c r="I20" s="10" t="str">
        <f>_xlfn.DISPIMG("ID_952AFDB6BBCD47F79A9823534F60F9F8",1)</f>
        <v>=DISPIMG("ID_952AFDB6BBCD47F79A9823534F60F9F8",1)</v>
      </c>
      <c r="J20" s="11"/>
    </row>
    <row r="21" ht="120" customHeight="1" spans="1:10">
      <c r="A21" s="7">
        <v>20</v>
      </c>
      <c r="B21" s="8" t="s">
        <v>63</v>
      </c>
      <c r="C21" s="8" t="s">
        <v>64</v>
      </c>
      <c r="D21" s="9" t="s">
        <v>65</v>
      </c>
      <c r="E21" s="8" t="s">
        <v>14</v>
      </c>
      <c r="F21" s="8">
        <v>1</v>
      </c>
      <c r="G21" s="8"/>
      <c r="H21" s="8"/>
      <c r="I21" s="10" t="str">
        <f>_xlfn.DISPIMG("ID_5F5BACFF6B704E588F252372E04FAEC9",1)</f>
        <v>=DISPIMG("ID_5F5BACFF6B704E588F252372E04FAEC9",1)</v>
      </c>
      <c r="J21" s="11"/>
    </row>
    <row r="22" ht="120" customHeight="1" spans="1:10">
      <c r="A22" s="7">
        <v>21</v>
      </c>
      <c r="B22" s="8" t="s">
        <v>66</v>
      </c>
      <c r="C22" s="8" t="s">
        <v>67</v>
      </c>
      <c r="D22" s="9" t="s">
        <v>68</v>
      </c>
      <c r="E22" s="8" t="s">
        <v>14</v>
      </c>
      <c r="F22" s="8">
        <v>1</v>
      </c>
      <c r="G22" s="8"/>
      <c r="H22" s="8"/>
      <c r="I22" s="10" t="str">
        <f>_xlfn.DISPIMG("ID_4DECE6F4D4F247949F639A51F95B7BD0",1)</f>
        <v>=DISPIMG("ID_4DECE6F4D4F247949F639A51F95B7BD0",1)</v>
      </c>
      <c r="J22" s="11"/>
    </row>
    <row r="23" ht="120" customHeight="1" spans="1:10">
      <c r="A23" s="7">
        <v>22</v>
      </c>
      <c r="B23" s="8" t="s">
        <v>69</v>
      </c>
      <c r="C23" s="8" t="s">
        <v>20</v>
      </c>
      <c r="D23" s="9" t="s">
        <v>70</v>
      </c>
      <c r="E23" s="8" t="s">
        <v>14</v>
      </c>
      <c r="F23" s="8">
        <v>4</v>
      </c>
      <c r="G23" s="8"/>
      <c r="H23" s="8"/>
      <c r="I23" s="10" t="str">
        <f>_xlfn.DISPIMG("ID_6F9D8F68F9C040D28C9F0986188836FE",1)</f>
        <v>=DISPIMG("ID_6F9D8F68F9C040D28C9F0986188836FE",1)</v>
      </c>
      <c r="J23" s="11"/>
    </row>
    <row r="24" ht="190" customHeight="1" spans="1:10">
      <c r="A24" s="7">
        <v>23</v>
      </c>
      <c r="B24" s="8" t="s">
        <v>71</v>
      </c>
      <c r="C24" s="8" t="s">
        <v>72</v>
      </c>
      <c r="D24" s="9" t="s">
        <v>73</v>
      </c>
      <c r="E24" s="8" t="s">
        <v>14</v>
      </c>
      <c r="F24" s="8">
        <v>1</v>
      </c>
      <c r="G24" s="8"/>
      <c r="H24" s="8"/>
      <c r="I24" s="10" t="str">
        <f>_xlfn.DISPIMG("ID_CC9EC88E44AE460BBE622627714FE298",1)</f>
        <v>=DISPIMG("ID_CC9EC88E44AE460BBE622627714FE298",1)</v>
      </c>
      <c r="J24" s="11"/>
    </row>
    <row r="25" ht="150" customHeight="1" spans="1:10">
      <c r="A25" s="7">
        <v>24</v>
      </c>
      <c r="B25" s="8" t="s">
        <v>74</v>
      </c>
      <c r="C25" s="8" t="s">
        <v>75</v>
      </c>
      <c r="D25" s="9" t="s">
        <v>76</v>
      </c>
      <c r="E25" s="8" t="s">
        <v>14</v>
      </c>
      <c r="F25" s="8">
        <v>1</v>
      </c>
      <c r="G25" s="8"/>
      <c r="H25" s="8"/>
      <c r="I25" s="10" t="str">
        <f>_xlfn.DISPIMG("ID_DD0098B2457C4DBAB63637E448B6E488",1)</f>
        <v>=DISPIMG("ID_DD0098B2457C4DBAB63637E448B6E488",1)</v>
      </c>
      <c r="J25" s="11"/>
    </row>
    <row r="26" ht="120" customHeight="1" spans="1:10">
      <c r="A26" s="7">
        <v>26</v>
      </c>
      <c r="B26" s="8" t="s">
        <v>77</v>
      </c>
      <c r="C26" s="12" t="s">
        <v>78</v>
      </c>
      <c r="D26" s="9" t="s">
        <v>79</v>
      </c>
      <c r="E26" s="8" t="s">
        <v>14</v>
      </c>
      <c r="F26" s="8">
        <v>1</v>
      </c>
      <c r="G26" s="8"/>
      <c r="H26" s="8"/>
      <c r="I26" s="10" t="str">
        <f>_xlfn.DISPIMG("ID_2D9F066B636C4030A8E1847CDFD032E0",1)</f>
        <v>=DISPIMG("ID_2D9F066B636C4030A8E1847CDFD032E0",1)</v>
      </c>
      <c r="J26" s="11"/>
    </row>
    <row r="27" ht="170" customHeight="1" spans="1:10">
      <c r="A27" s="7">
        <v>27</v>
      </c>
      <c r="B27" s="8" t="s">
        <v>80</v>
      </c>
      <c r="C27" s="12" t="s">
        <v>81</v>
      </c>
      <c r="D27" s="13" t="s">
        <v>82</v>
      </c>
      <c r="E27" s="8" t="s">
        <v>14</v>
      </c>
      <c r="F27" s="8">
        <v>1</v>
      </c>
      <c r="G27" s="8"/>
      <c r="H27" s="8"/>
      <c r="I27" s="10" t="str">
        <f>_xlfn.DISPIMG("ID_BC2EA8D6164F40538FA00803752D71F6",1)</f>
        <v>=DISPIMG("ID_BC2EA8D6164F40538FA00803752D71F6",1)</v>
      </c>
      <c r="J27" s="11"/>
    </row>
    <row r="28" s="1" customFormat="1" ht="120" customHeight="1" spans="1:10">
      <c r="A28" s="7">
        <v>29</v>
      </c>
      <c r="B28" s="8" t="s">
        <v>83</v>
      </c>
      <c r="C28" s="8" t="s">
        <v>20</v>
      </c>
      <c r="D28" s="9" t="s">
        <v>84</v>
      </c>
      <c r="E28" s="8" t="s">
        <v>14</v>
      </c>
      <c r="F28" s="8">
        <v>1</v>
      </c>
      <c r="G28" s="8"/>
      <c r="H28" s="8"/>
      <c r="I28" s="10" t="str">
        <f>_xlfn.DISPIMG("ID_69A1806E2E09456E9FF26D34EDB50D23",1)</f>
        <v>=DISPIMG("ID_69A1806E2E09456E9FF26D34EDB50D23",1)</v>
      </c>
      <c r="J28" s="11"/>
    </row>
    <row r="29" ht="120" customHeight="1" spans="1:10">
      <c r="A29" s="7">
        <v>30</v>
      </c>
      <c r="B29" s="8" t="s">
        <v>85</v>
      </c>
      <c r="C29" s="12" t="s">
        <v>86</v>
      </c>
      <c r="D29" s="9" t="s">
        <v>87</v>
      </c>
      <c r="E29" s="8" t="s">
        <v>14</v>
      </c>
      <c r="F29" s="8">
        <v>1</v>
      </c>
      <c r="G29" s="8"/>
      <c r="H29" s="8"/>
      <c r="I29" s="10" t="str">
        <f>_xlfn.DISPIMG("ID_C595FFE1551A41E1AEAFF685FCE45E1F",1)</f>
        <v>=DISPIMG("ID_C595FFE1551A41E1AEAFF685FCE45E1F",1)</v>
      </c>
      <c r="J29" s="11"/>
    </row>
    <row r="30" ht="120" customHeight="1" spans="1:10">
      <c r="A30" s="7">
        <v>31</v>
      </c>
      <c r="B30" s="8" t="s">
        <v>88</v>
      </c>
      <c r="C30" s="8" t="s">
        <v>89</v>
      </c>
      <c r="D30" s="9" t="s">
        <v>90</v>
      </c>
      <c r="E30" s="8" t="s">
        <v>14</v>
      </c>
      <c r="F30" s="8">
        <v>1</v>
      </c>
      <c r="G30" s="8"/>
      <c r="H30" s="8"/>
      <c r="I30" s="10" t="str">
        <f>_xlfn.DISPIMG("ID_6D1BDD4450F842688A90B61824194039",1)</f>
        <v>=DISPIMG("ID_6D1BDD4450F842688A90B61824194039",1)</v>
      </c>
      <c r="J30" s="11"/>
    </row>
    <row r="31" ht="120" customHeight="1" spans="1:10">
      <c r="A31" s="7">
        <v>32</v>
      </c>
      <c r="B31" s="8" t="s">
        <v>91</v>
      </c>
      <c r="C31" s="8" t="s">
        <v>92</v>
      </c>
      <c r="D31" s="9" t="s">
        <v>93</v>
      </c>
      <c r="E31" s="8" t="s">
        <v>14</v>
      </c>
      <c r="F31" s="8">
        <v>1</v>
      </c>
      <c r="G31" s="8"/>
      <c r="H31" s="8"/>
      <c r="I31" s="10" t="str">
        <f>_xlfn.DISPIMG("ID_C36814117699462FB3137D2699783630",1)</f>
        <v>=DISPIMG("ID_C36814117699462FB3137D2699783630",1)</v>
      </c>
      <c r="J31" s="11"/>
    </row>
    <row r="32" ht="120" customHeight="1" spans="1:10">
      <c r="A32" s="7">
        <v>33</v>
      </c>
      <c r="B32" s="8" t="s">
        <v>94</v>
      </c>
      <c r="C32" s="8" t="s">
        <v>95</v>
      </c>
      <c r="D32" s="9" t="s">
        <v>96</v>
      </c>
      <c r="E32" s="8" t="s">
        <v>14</v>
      </c>
      <c r="F32" s="8">
        <v>1</v>
      </c>
      <c r="G32" s="8"/>
      <c r="H32" s="8"/>
      <c r="I32" s="10" t="str">
        <f>_xlfn.DISPIMG("ID_65BC9D80ED53402C8813EA2E9BFDF7BD",1)</f>
        <v>=DISPIMG("ID_65BC9D80ED53402C8813EA2E9BFDF7BD",1)</v>
      </c>
      <c r="J32" s="11"/>
    </row>
    <row r="33" ht="240" customHeight="1" spans="1:10">
      <c r="A33" s="7">
        <v>34</v>
      </c>
      <c r="B33" s="8" t="s">
        <v>97</v>
      </c>
      <c r="C33" s="8" t="s">
        <v>98</v>
      </c>
      <c r="D33" s="9" t="s">
        <v>99</v>
      </c>
      <c r="E33" s="8" t="s">
        <v>14</v>
      </c>
      <c r="F33" s="8">
        <v>2</v>
      </c>
      <c r="G33" s="8"/>
      <c r="H33" s="8"/>
      <c r="I33" s="14" t="str">
        <f>_xlfn.DISPIMG("ID_E4D29B2FD1CD47C1AFC6A196ED9F1DC0",1)</f>
        <v>=DISPIMG("ID_E4D29B2FD1CD47C1AFC6A196ED9F1DC0",1)</v>
      </c>
      <c r="J33" s="15"/>
    </row>
    <row r="34" ht="120" customHeight="1" spans="1:10">
      <c r="A34" s="7">
        <v>35</v>
      </c>
      <c r="B34" s="8" t="s">
        <v>100</v>
      </c>
      <c r="C34" s="8" t="s">
        <v>101</v>
      </c>
      <c r="D34" s="9" t="s">
        <v>102</v>
      </c>
      <c r="E34" s="8" t="s">
        <v>14</v>
      </c>
      <c r="F34" s="8">
        <v>3</v>
      </c>
      <c r="G34" s="8"/>
      <c r="H34" s="8"/>
      <c r="I34" s="10" t="str">
        <f>_xlfn.DISPIMG("ID_0EB7698FCB964591A10FB2E0A8F62C9B",1)</f>
        <v>=DISPIMG("ID_0EB7698FCB964591A10FB2E0A8F62C9B",1)</v>
      </c>
      <c r="J34" s="11"/>
    </row>
    <row r="35" ht="120" customHeight="1" spans="1:10">
      <c r="A35" s="7">
        <v>36</v>
      </c>
      <c r="B35" s="8" t="s">
        <v>103</v>
      </c>
      <c r="C35" s="8" t="s">
        <v>20</v>
      </c>
      <c r="D35" s="9" t="s">
        <v>104</v>
      </c>
      <c r="E35" s="8" t="s">
        <v>14</v>
      </c>
      <c r="F35" s="8">
        <v>1</v>
      </c>
      <c r="G35" s="8"/>
      <c r="H35" s="8"/>
      <c r="I35" s="7" t="str">
        <f>_xlfn.DISPIMG("ID_585396C58EE24EB89B31C81C779175AA",1)</f>
        <v>=DISPIMG("ID_585396C58EE24EB89B31C81C779175AA",1)</v>
      </c>
      <c r="J35" s="16"/>
    </row>
    <row r="36" s="1" customFormat="1" ht="120" customHeight="1" spans="1:10">
      <c r="A36" s="7">
        <v>38</v>
      </c>
      <c r="B36" s="8" t="s">
        <v>105</v>
      </c>
      <c r="C36" s="8" t="s">
        <v>106</v>
      </c>
      <c r="D36" s="9" t="s">
        <v>107</v>
      </c>
      <c r="E36" s="8" t="s">
        <v>14</v>
      </c>
      <c r="F36" s="8">
        <v>12</v>
      </c>
      <c r="G36" s="8"/>
      <c r="H36" s="8"/>
      <c r="I36" s="17" t="str">
        <f>_xlfn.DISPIMG("ID_504ECB97D0764D689AEC45413CB52322",1)</f>
        <v>=DISPIMG("ID_504ECB97D0764D689AEC45413CB52322",1)</v>
      </c>
      <c r="J36" s="18"/>
    </row>
    <row r="37" ht="120" customHeight="1" spans="1:10">
      <c r="A37" s="7">
        <v>39</v>
      </c>
      <c r="B37" s="8" t="s">
        <v>108</v>
      </c>
      <c r="C37" s="8" t="s">
        <v>109</v>
      </c>
      <c r="D37" s="9" t="s">
        <v>110</v>
      </c>
      <c r="E37" s="8" t="s">
        <v>14</v>
      </c>
      <c r="F37" s="8">
        <v>4</v>
      </c>
      <c r="G37" s="8"/>
      <c r="H37" s="8"/>
      <c r="I37" s="7" t="str">
        <f>_xlfn.DISPIMG("ID_087C4F81E8A042589132DDF3FC6A6D28",1)</f>
        <v>=DISPIMG("ID_087C4F81E8A042589132DDF3FC6A6D28",1)</v>
      </c>
      <c r="J37" s="16"/>
    </row>
    <row r="38" ht="120" customHeight="1" spans="1:10">
      <c r="A38" s="7">
        <v>41</v>
      </c>
      <c r="B38" s="8" t="s">
        <v>111</v>
      </c>
      <c r="C38" s="8" t="s">
        <v>112</v>
      </c>
      <c r="D38" s="9" t="s">
        <v>113</v>
      </c>
      <c r="E38" s="8" t="s">
        <v>114</v>
      </c>
      <c r="F38" s="8">
        <v>1</v>
      </c>
      <c r="G38" s="8"/>
      <c r="H38" s="8"/>
      <c r="I38" s="7" t="str">
        <f>_xlfn.DISPIMG("ID_3714905860C34DA98EEC0725F3C9B2AD",1)</f>
        <v>=DISPIMG("ID_3714905860C34DA98EEC0725F3C9B2AD",1)</v>
      </c>
      <c r="J38" s="16"/>
    </row>
    <row r="39" ht="120" customHeight="1" spans="1:10">
      <c r="A39" s="7">
        <v>42</v>
      </c>
      <c r="B39" s="8" t="s">
        <v>115</v>
      </c>
      <c r="C39" s="8" t="s">
        <v>116</v>
      </c>
      <c r="D39" s="9" t="s">
        <v>117</v>
      </c>
      <c r="E39" s="8" t="s">
        <v>14</v>
      </c>
      <c r="F39" s="8">
        <v>2</v>
      </c>
      <c r="G39" s="8"/>
      <c r="H39" s="8"/>
      <c r="I39" s="7" t="str">
        <f>_xlfn.DISPIMG("ID_D92412D7C51A4EA78D76E70715FA09F7",1)</f>
        <v>=DISPIMG("ID_D92412D7C51A4EA78D76E70715FA09F7",1)</v>
      </c>
      <c r="J39" s="16"/>
    </row>
    <row r="40" s="1" customFormat="1" ht="120" customHeight="1" spans="1:10">
      <c r="A40" s="7">
        <v>43</v>
      </c>
      <c r="B40" s="8" t="s">
        <v>118</v>
      </c>
      <c r="C40" s="8" t="s">
        <v>119</v>
      </c>
      <c r="D40" s="9" t="s">
        <v>120</v>
      </c>
      <c r="E40" s="8" t="s">
        <v>14</v>
      </c>
      <c r="F40" s="8">
        <v>2</v>
      </c>
      <c r="G40" s="8"/>
      <c r="H40" s="8"/>
      <c r="I40" s="7" t="str">
        <f>_xlfn.DISPIMG("ID_CFCA388E10D3487AB625ECC8C6922CA4",1)</f>
        <v>=DISPIMG("ID_CFCA388E10D3487AB625ECC8C6922CA4",1)</v>
      </c>
      <c r="J40" s="16"/>
    </row>
    <row r="41" ht="120" customHeight="1" spans="1:10">
      <c r="A41" s="7">
        <v>44</v>
      </c>
      <c r="B41" s="8" t="s">
        <v>121</v>
      </c>
      <c r="C41" s="8" t="s">
        <v>122</v>
      </c>
      <c r="D41" s="9" t="s">
        <v>123</v>
      </c>
      <c r="E41" s="8" t="s">
        <v>14</v>
      </c>
      <c r="F41" s="8">
        <v>1</v>
      </c>
      <c r="G41" s="8"/>
      <c r="H41" s="8"/>
      <c r="I41" s="7" t="str">
        <f>_xlfn.DISPIMG("ID_A40239156F77446FAA429A915A4AF464",1)</f>
        <v>=DISPIMG("ID_A40239156F77446FAA429A915A4AF464",1)</v>
      </c>
      <c r="J41" s="16"/>
    </row>
    <row r="42" ht="120" customHeight="1" spans="1:10">
      <c r="A42" s="7">
        <v>45</v>
      </c>
      <c r="B42" s="8" t="s">
        <v>124</v>
      </c>
      <c r="C42" s="8" t="s">
        <v>125</v>
      </c>
      <c r="D42" s="9" t="s">
        <v>126</v>
      </c>
      <c r="E42" s="8" t="s">
        <v>14</v>
      </c>
      <c r="F42" s="8">
        <v>2</v>
      </c>
      <c r="G42" s="8"/>
      <c r="H42" s="8"/>
      <c r="I42" s="7" t="str">
        <f>_xlfn.DISPIMG("ID_A9CC3814AE9D41B49ECABA244EA9D81B",1)</f>
        <v>=DISPIMG("ID_A9CC3814AE9D41B49ECABA244EA9D81B",1)</v>
      </c>
      <c r="J42" s="16"/>
    </row>
    <row r="43" ht="240" customHeight="1" spans="1:10">
      <c r="A43" s="7">
        <v>46</v>
      </c>
      <c r="B43" s="8" t="s">
        <v>127</v>
      </c>
      <c r="C43" s="8"/>
      <c r="D43" s="9" t="s">
        <v>128</v>
      </c>
      <c r="E43" s="8" t="s">
        <v>129</v>
      </c>
      <c r="F43" s="8">
        <v>1</v>
      </c>
      <c r="G43" s="8"/>
      <c r="H43" s="8"/>
      <c r="I43" s="7"/>
      <c r="J43" s="16"/>
    </row>
    <row r="44" s="1" customFormat="1" ht="120" customHeight="1" spans="1:10">
      <c r="A44" s="7">
        <v>47</v>
      </c>
      <c r="B44" s="8" t="s">
        <v>130</v>
      </c>
      <c r="C44" s="8" t="s">
        <v>131</v>
      </c>
      <c r="D44" s="19" t="s">
        <v>132</v>
      </c>
      <c r="E44" s="8" t="s">
        <v>14</v>
      </c>
      <c r="F44" s="8">
        <v>4</v>
      </c>
      <c r="G44" s="8"/>
      <c r="H44" s="8"/>
      <c r="I44" s="7" t="str">
        <f>_xlfn.DISPIMG("ID_039B23DADA194DCDB6818607A762F2D9",1)</f>
        <v>=DISPIMG("ID_039B23DADA194DCDB6818607A762F2D9",1)</v>
      </c>
      <c r="J44" s="16"/>
    </row>
    <row r="45" ht="180" customHeight="1" spans="1:10">
      <c r="A45" s="7">
        <v>48</v>
      </c>
      <c r="B45" s="8" t="s">
        <v>133</v>
      </c>
      <c r="C45" s="8" t="s">
        <v>134</v>
      </c>
      <c r="D45" s="9" t="s">
        <v>135</v>
      </c>
      <c r="E45" s="8" t="s">
        <v>14</v>
      </c>
      <c r="F45" s="8">
        <v>2</v>
      </c>
      <c r="G45" s="8"/>
      <c r="H45" s="8"/>
      <c r="I45" s="10" t="str">
        <f>_xlfn.DISPIMG("ID_7FF75961BC494149A27AD6A07CC64330",1)</f>
        <v>=DISPIMG("ID_7FF75961BC494149A27AD6A07CC64330",1)</v>
      </c>
      <c r="J45" s="11"/>
    </row>
    <row r="46" ht="180" customHeight="1" spans="1:10">
      <c r="A46" s="7">
        <v>49</v>
      </c>
      <c r="B46" s="8" t="s">
        <v>136</v>
      </c>
      <c r="C46" s="8" t="s">
        <v>137</v>
      </c>
      <c r="D46" s="9" t="s">
        <v>138</v>
      </c>
      <c r="E46" s="8" t="s">
        <v>14</v>
      </c>
      <c r="F46" s="8">
        <v>1</v>
      </c>
      <c r="G46" s="8"/>
      <c r="H46" s="8"/>
      <c r="I46" s="10" t="str">
        <f>_xlfn.DISPIMG("ID_C973BA0C43104BB8A0EBF7366B3CB595",1)</f>
        <v>=DISPIMG("ID_C973BA0C43104BB8A0EBF7366B3CB595",1)</v>
      </c>
      <c r="J46" s="11"/>
    </row>
    <row r="47" ht="120" customHeight="1" spans="1:10">
      <c r="A47" s="7">
        <v>50</v>
      </c>
      <c r="B47" s="8" t="s">
        <v>139</v>
      </c>
      <c r="C47" s="8" t="s">
        <v>140</v>
      </c>
      <c r="D47" s="9" t="s">
        <v>141</v>
      </c>
      <c r="E47" s="8" t="s">
        <v>14</v>
      </c>
      <c r="F47" s="8">
        <v>1</v>
      </c>
      <c r="G47" s="8"/>
      <c r="H47" s="8"/>
      <c r="I47" s="10" t="str">
        <f>_xlfn.DISPIMG("ID_7D2CBE2D778547579BF7CA2AAE285AE3",1)</f>
        <v>=DISPIMG("ID_7D2CBE2D778547579BF7CA2AAE285AE3",1)</v>
      </c>
      <c r="J47" s="11"/>
    </row>
    <row r="48" ht="120" customHeight="1" spans="1:10">
      <c r="A48" s="7">
        <v>51</v>
      </c>
      <c r="B48" s="8" t="s">
        <v>142</v>
      </c>
      <c r="C48" s="8" t="s">
        <v>143</v>
      </c>
      <c r="D48" s="9" t="s">
        <v>144</v>
      </c>
      <c r="E48" s="8" t="s">
        <v>14</v>
      </c>
      <c r="F48" s="8">
        <v>1</v>
      </c>
      <c r="G48" s="8"/>
      <c r="H48" s="8"/>
      <c r="I48" s="10" t="str">
        <f>_xlfn.DISPIMG("ID_7B9578B2DC63499A9219FED685F2E841",1)</f>
        <v>=DISPIMG("ID_7B9578B2DC63499A9219FED685F2E841",1)</v>
      </c>
      <c r="J48" s="11"/>
    </row>
    <row r="49" ht="120" customHeight="1" spans="1:10">
      <c r="A49" s="7">
        <v>52</v>
      </c>
      <c r="B49" s="8" t="s">
        <v>145</v>
      </c>
      <c r="C49" s="8" t="s">
        <v>146</v>
      </c>
      <c r="D49" s="9" t="s">
        <v>147</v>
      </c>
      <c r="E49" s="8" t="s">
        <v>14</v>
      </c>
      <c r="F49" s="8">
        <v>1</v>
      </c>
      <c r="G49" s="8"/>
      <c r="H49" s="8"/>
      <c r="I49" s="10" t="str">
        <f>_xlfn.DISPIMG("ID_F0D92C1E43CD4C10A60AE4C3F0BC1E39",1)</f>
        <v>=DISPIMG("ID_F0D92C1E43CD4C10A60AE4C3F0BC1E39",1)</v>
      </c>
      <c r="J49" s="11"/>
    </row>
    <row r="50" ht="120" customHeight="1" spans="1:10">
      <c r="A50" s="7">
        <v>53</v>
      </c>
      <c r="B50" s="8" t="s">
        <v>148</v>
      </c>
      <c r="C50" s="8" t="s">
        <v>149</v>
      </c>
      <c r="D50" s="9" t="s">
        <v>150</v>
      </c>
      <c r="E50" s="8" t="s">
        <v>14</v>
      </c>
      <c r="F50" s="8">
        <v>2</v>
      </c>
      <c r="G50" s="8"/>
      <c r="H50" s="8"/>
      <c r="I50" s="10" t="str">
        <f>_xlfn.DISPIMG("ID_03C19A5D9BD647268F1648142F5D5B92",1)</f>
        <v>=DISPIMG("ID_03C19A5D9BD647268F1648142F5D5B92",1)</v>
      </c>
      <c r="J50" s="11"/>
    </row>
    <row r="51" s="1" customFormat="1" ht="120" customHeight="1" spans="1:10">
      <c r="A51" s="7">
        <v>54</v>
      </c>
      <c r="B51" s="8" t="s">
        <v>151</v>
      </c>
      <c r="C51" s="8" t="s">
        <v>152</v>
      </c>
      <c r="D51" s="9" t="s">
        <v>153</v>
      </c>
      <c r="E51" s="8" t="s">
        <v>14</v>
      </c>
      <c r="F51" s="8">
        <v>1</v>
      </c>
      <c r="G51" s="8"/>
      <c r="H51" s="8"/>
      <c r="I51" s="10" t="str">
        <f>_xlfn.DISPIMG("ID_0D4B3CE5FB3B41B5A5BD8FD3AE8262DC",1)</f>
        <v>=DISPIMG("ID_0D4B3CE5FB3B41B5A5BD8FD3AE8262DC",1)</v>
      </c>
      <c r="J51" s="11"/>
    </row>
    <row r="52" ht="120" customHeight="1" spans="1:10">
      <c r="A52" s="7">
        <v>55</v>
      </c>
      <c r="B52" s="8" t="s">
        <v>154</v>
      </c>
      <c r="C52" s="8" t="s">
        <v>155</v>
      </c>
      <c r="D52" s="9" t="s">
        <v>156</v>
      </c>
      <c r="E52" s="8" t="s">
        <v>14</v>
      </c>
      <c r="F52" s="8">
        <v>6</v>
      </c>
      <c r="G52" s="8"/>
      <c r="H52" s="8"/>
      <c r="I52" s="10" t="str">
        <f>_xlfn.DISPIMG("ID_3C250AF3BDDD4FB7A3199A0119BCA8AF",1)</f>
        <v>=DISPIMG("ID_3C250AF3BDDD4FB7A3199A0119BCA8AF",1)</v>
      </c>
      <c r="J52" s="11"/>
    </row>
    <row r="53" ht="120" customHeight="1" spans="1:10">
      <c r="A53" s="7">
        <v>56</v>
      </c>
      <c r="B53" s="8" t="s">
        <v>157</v>
      </c>
      <c r="C53" s="8"/>
      <c r="D53" s="9"/>
      <c r="E53" s="8" t="s">
        <v>14</v>
      </c>
      <c r="F53" s="8">
        <v>12</v>
      </c>
      <c r="G53" s="8"/>
      <c r="H53" s="8"/>
      <c r="I53" s="10" t="str">
        <f>_xlfn.DISPIMG("ID_0281F3728A6641E4993902B0D58FE8E0",1)</f>
        <v>=DISPIMG("ID_0281F3728A6641E4993902B0D58FE8E0",1)</v>
      </c>
      <c r="J53" s="11"/>
    </row>
    <row r="54" ht="120" customHeight="1" spans="1:10">
      <c r="A54" s="7">
        <v>57</v>
      </c>
      <c r="B54" s="8" t="s">
        <v>158</v>
      </c>
      <c r="C54" s="8" t="s">
        <v>149</v>
      </c>
      <c r="D54" s="9" t="s">
        <v>159</v>
      </c>
      <c r="E54" s="8" t="s">
        <v>14</v>
      </c>
      <c r="F54" s="8">
        <v>1</v>
      </c>
      <c r="G54" s="8"/>
      <c r="H54" s="8"/>
      <c r="I54" s="10" t="str">
        <f>_xlfn.DISPIMG("ID_50476F26732647EEA9ECEDA2AF4E28D4",1)</f>
        <v>=DISPIMG("ID_50476F26732647EEA9ECEDA2AF4E28D4",1)</v>
      </c>
      <c r="J54" s="11"/>
    </row>
    <row r="55" ht="118" customHeight="1" spans="1:10">
      <c r="A55" s="7">
        <v>58</v>
      </c>
      <c r="B55" s="8" t="s">
        <v>160</v>
      </c>
      <c r="C55" s="8" t="s">
        <v>161</v>
      </c>
      <c r="D55" s="9" t="s">
        <v>162</v>
      </c>
      <c r="E55" s="8" t="s">
        <v>14</v>
      </c>
      <c r="F55" s="8">
        <v>2</v>
      </c>
      <c r="G55" s="8"/>
      <c r="H55" s="8"/>
      <c r="I55" s="10" t="str">
        <f>_xlfn.DISPIMG("ID_F29711A0A9AF48438FC3191F96193CE9",1)</f>
        <v>=DISPIMG("ID_F29711A0A9AF48438FC3191F96193CE9",1)</v>
      </c>
      <c r="J55" s="11"/>
    </row>
    <row r="56" ht="118" customHeight="1" spans="1:10">
      <c r="A56" s="7">
        <v>59</v>
      </c>
      <c r="B56" s="8" t="s">
        <v>163</v>
      </c>
      <c r="C56" s="8" t="s">
        <v>164</v>
      </c>
      <c r="D56" s="9" t="s">
        <v>165</v>
      </c>
      <c r="E56" s="8" t="s">
        <v>129</v>
      </c>
      <c r="F56" s="8">
        <v>3</v>
      </c>
      <c r="G56" s="8"/>
      <c r="H56" s="8"/>
      <c r="I56" s="10" t="str">
        <f>_xlfn.DISPIMG("ID_AA7E15F068414D0AA9C03B7D0FFCD54A",1)</f>
        <v>=DISPIMG("ID_AA7E15F068414D0AA9C03B7D0FFCD54A",1)</v>
      </c>
      <c r="J56" s="11"/>
    </row>
    <row r="57" s="1" customFormat="1" ht="118" customHeight="1" spans="1:10">
      <c r="A57" s="7">
        <v>60</v>
      </c>
      <c r="B57" s="8" t="s">
        <v>166</v>
      </c>
      <c r="C57" s="8" t="s">
        <v>167</v>
      </c>
      <c r="D57" s="9" t="s">
        <v>168</v>
      </c>
      <c r="E57" s="8" t="s">
        <v>114</v>
      </c>
      <c r="F57" s="8">
        <v>1</v>
      </c>
      <c r="G57" s="8"/>
      <c r="H57" s="8"/>
      <c r="I57" s="10" t="str">
        <f>_xlfn.DISPIMG("ID_B73E76CBC8B8442A9B882C436F06AAE0",1)</f>
        <v>=DISPIMG("ID_B73E76CBC8B8442A9B882C436F06AAE0",1)</v>
      </c>
      <c r="J57" s="11"/>
    </row>
    <row r="58" s="1" customFormat="1" ht="118" customHeight="1" spans="1:10">
      <c r="A58" s="7">
        <v>61</v>
      </c>
      <c r="B58" s="8" t="s">
        <v>169</v>
      </c>
      <c r="C58" s="8" t="s">
        <v>170</v>
      </c>
      <c r="D58" s="9" t="s">
        <v>171</v>
      </c>
      <c r="E58" s="8" t="s">
        <v>114</v>
      </c>
      <c r="F58" s="8">
        <v>1</v>
      </c>
      <c r="G58" s="8"/>
      <c r="H58" s="8"/>
      <c r="I58" s="10" t="str">
        <f>_xlfn.DISPIMG("ID_ABDD0FD0696048B4A5943C09ECBD9B1C",1)</f>
        <v>=DISPIMG("ID_ABDD0FD0696048B4A5943C09ECBD9B1C",1)</v>
      </c>
      <c r="J58" s="11"/>
    </row>
    <row r="59" ht="40" customHeight="1" spans="1:10">
      <c r="A59" s="20"/>
      <c r="B59" s="20" t="s">
        <v>172</v>
      </c>
      <c r="C59" s="20"/>
      <c r="D59" s="20"/>
      <c r="E59" s="20"/>
      <c r="F59" s="20"/>
      <c r="G59" s="20"/>
      <c r="H59" s="20">
        <f>SUM(H3:H58)</f>
        <v>0</v>
      </c>
      <c r="I59" s="20"/>
      <c r="J59" s="20"/>
    </row>
  </sheetData>
  <mergeCells count="1">
    <mergeCell ref="A1:J1"/>
  </mergeCells>
  <pageMargins left="0.75" right="0.75" top="1" bottom="1" header="0.5" footer="0.5"/>
  <pageSetup paperSize="9" scale="7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厨房设备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过客</cp:lastModifiedBy>
  <dcterms:created xsi:type="dcterms:W3CDTF">2025-08-07T03:23:00Z</dcterms:created>
  <dcterms:modified xsi:type="dcterms:W3CDTF">2025-12-11T05:06:47Z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9704E33D35E44416A1A28AFC920DA7E7_13</vt:lpwstr>
  </property>
  <property fmtid="{D5CDD505-2E9C-101B-9397-08002B2CF9AE}" pid="3" name="KSOProductBuildVer">
    <vt:lpwstr>2052-12.1.0.23542</vt:lpwstr>
  </property>
</Properties>
</file>