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8175" tabRatio="854"/>
  </bookViews>
  <sheets>
    <sheet name="容器检验预算台账 模板" sheetId="30" r:id="rId1"/>
    <sheet name="Sheet1" sheetId="3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<sst xmlns="http://schemas.openxmlformats.org/spreadsheetml/2006/main" count="237" uniqueCount="96">
  <si>
    <r>
      <rPr>
        <b/>
        <sz val="22"/>
        <color rgb="FF000000"/>
        <rFont val="Times New Roman"/>
        <charset val="0"/>
      </rPr>
      <t>2022</t>
    </r>
    <r>
      <rPr>
        <b/>
        <sz val="22"/>
        <color indexed="8"/>
        <rFont val="宋体"/>
        <charset val="134"/>
      </rPr>
      <t>年版压力容器预算所需参数表</t>
    </r>
  </si>
  <si>
    <t>设备使用单位名称：</t>
  </si>
  <si>
    <t>总序号</t>
  </si>
  <si>
    <t>车间</t>
  </si>
  <si>
    <t>设备名称</t>
  </si>
  <si>
    <t>位 号</t>
  </si>
  <si>
    <t>容器
类别</t>
  </si>
  <si>
    <t>内\外</t>
  </si>
  <si>
    <t>类别</t>
  </si>
  <si>
    <t>规格mm</t>
  </si>
  <si>
    <t>容积  m3</t>
  </si>
  <si>
    <t>主体材质</t>
  </si>
  <si>
    <t>出厂编号</t>
  </si>
  <si>
    <t>设计参数</t>
  </si>
  <si>
    <t>测厚</t>
  </si>
  <si>
    <t>硬度测定</t>
  </si>
  <si>
    <t>超声波检测</t>
  </si>
  <si>
    <t>磁粉探伤</t>
  </si>
  <si>
    <t>渗透检测</t>
  </si>
  <si>
    <t>小计</t>
  </si>
  <si>
    <t>高空</t>
  </si>
  <si>
    <t>环境</t>
  </si>
  <si>
    <t>总计（元）</t>
  </si>
  <si>
    <t>内径</t>
  </si>
  <si>
    <t>筒体厚度</t>
  </si>
  <si>
    <t>封头厚度</t>
  </si>
  <si>
    <t>高或长</t>
  </si>
  <si>
    <t>筒体材质</t>
  </si>
  <si>
    <t>封头材质</t>
  </si>
  <si>
    <t>设计压力</t>
  </si>
  <si>
    <t xml:space="preserve">工作介质 </t>
  </si>
  <si>
    <t>宏观</t>
  </si>
  <si>
    <t>点数</t>
  </si>
  <si>
    <t>费用</t>
  </si>
  <si>
    <t>长度</t>
  </si>
  <si>
    <t>选择</t>
  </si>
  <si>
    <t>门诊皮肤科实验室</t>
  </si>
  <si>
    <t>立式灭菌器</t>
  </si>
  <si>
    <t>Ⅰ类</t>
  </si>
  <si>
    <t>φ316</t>
  </si>
  <si>
    <t>06Cr19Ni10/2.5</t>
  </si>
  <si>
    <t>-0.1/0.28MPa</t>
  </si>
  <si>
    <t>水蒸气</t>
  </si>
  <si>
    <t>Ⅰ13121510</t>
  </si>
  <si>
    <t xml:space="preserve"> </t>
  </si>
  <si>
    <t>壁厚小于12</t>
  </si>
  <si>
    <t>非荧光磁粉</t>
  </si>
  <si>
    <t>非荧光渗透剂</t>
  </si>
  <si>
    <t>大于等于7m</t>
  </si>
  <si>
    <t>二住负一层高压氧舱</t>
  </si>
  <si>
    <t>医用空气加压氧舱</t>
  </si>
  <si>
    <t>Ⅲ类</t>
  </si>
  <si>
    <t>φ3208</t>
  </si>
  <si>
    <t>Q235-B</t>
  </si>
  <si>
    <t>0.3MPa</t>
  </si>
  <si>
    <t>空气</t>
  </si>
  <si>
    <t>Ⅰ13121511</t>
  </si>
  <si>
    <t>科技楼6楼</t>
  </si>
  <si>
    <t>蒸汽灭菌器</t>
  </si>
  <si>
    <t>φ400</t>
  </si>
  <si>
    <t>06Cr19Ni10</t>
  </si>
  <si>
    <t>-0.1/0.34MPa</t>
  </si>
  <si>
    <t>Ⅰ13121512</t>
  </si>
  <si>
    <t>一住次供一</t>
  </si>
  <si>
    <t>蒸汽灭菌器主体</t>
  </si>
  <si>
    <t>680x1180</t>
  </si>
  <si>
    <t>/</t>
  </si>
  <si>
    <t>-0.1/0.3MPa</t>
  </si>
  <si>
    <t>Ⅰ13121513</t>
  </si>
  <si>
    <t>Ⅰ13121514</t>
  </si>
  <si>
    <t>气水罐</t>
  </si>
  <si>
    <t>φ1200</t>
  </si>
  <si>
    <t>1.55MPa</t>
  </si>
  <si>
    <t>Ⅰ13121515</t>
  </si>
  <si>
    <t>储气罐</t>
  </si>
  <si>
    <t>φ2200</t>
  </si>
  <si>
    <t>1.4MPa</t>
  </si>
  <si>
    <t>Ⅰ13121516</t>
  </si>
  <si>
    <t>Ⅰ13121517</t>
  </si>
  <si>
    <t>油水分离器</t>
  </si>
  <si>
    <t>φ309</t>
  </si>
  <si>
    <t>Ⅰ13121518</t>
  </si>
  <si>
    <t>空气过滤器</t>
  </si>
  <si>
    <t>φ301</t>
  </si>
  <si>
    <t>液氧站</t>
  </si>
  <si>
    <t>低温液态气贮槽</t>
  </si>
  <si>
    <t>φ1900</t>
  </si>
  <si>
    <t>0Cr18Ni9</t>
  </si>
  <si>
    <t>1.67MPa</t>
  </si>
  <si>
    <t>液氧</t>
  </si>
  <si>
    <t>门诊地下室</t>
  </si>
  <si>
    <t>φ1000</t>
  </si>
  <si>
    <t>S30408</t>
  </si>
  <si>
    <t>1.05MPa</t>
  </si>
  <si>
    <t>Ⅰ13121519</t>
  </si>
  <si>
    <t>备注：为便于预算的准确，表中绿色部位尽量填写完整。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</si>
</sst>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/d;@"/>
  </numFmts>
  <fonts count="40">
    <font>
      <sz val="11"/>
      <color indexed="8"/>
      <name val="宋体"/>
      <charset val="134"/>
    </font>
    <font>
      <b/>
      <sz val="22"/>
      <color rgb="FF000000"/>
      <name val="Times New Roman"/>
      <charset val="0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0"/>
    </font>
    <font>
      <sz val="10"/>
      <color indexed="8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8"/>
      <name val="Times New Roman"/>
      <charset val="0"/>
    </font>
    <font>
      <sz val="10"/>
      <name val="Arial"/>
      <charset val="134"/>
    </font>
    <font>
      <sz val="9"/>
      <name val="宋体"/>
      <charset val="134"/>
    </font>
    <font>
      <b/>
      <sz val="24"/>
      <color indexed="8"/>
      <name val="宋体"/>
      <charset val="134"/>
    </font>
    <font>
      <b/>
      <sz val="48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Helv"/>
      <charset val="134"/>
    </font>
    <font>
      <sz val="10"/>
      <name val="Arial"/>
      <charset val="0"/>
    </font>
    <font>
      <b/>
      <sz val="10"/>
      <name val="MS Sans Serif"/>
      <charset val="0"/>
    </font>
    <font>
      <b/>
      <sz val="22"/>
      <color indexed="8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5" fillId="6" borderId="14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0">
      <alignment vertical="center"/>
    </xf>
    <xf numFmtId="0" fontId="32" fillId="19" borderId="0" applyNumberFormat="0" applyBorder="0" applyAlignment="0" applyProtection="0">
      <alignment vertical="center"/>
    </xf>
    <xf numFmtId="0" fontId="34" fillId="0" borderId="0"/>
    <xf numFmtId="0" fontId="3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34" fillId="4" borderId="10" applyNumberFormat="0" applyFont="0" applyAlignment="0" applyProtection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2" fillId="16" borderId="0">
      <alignment vertical="center"/>
    </xf>
    <xf numFmtId="0" fontId="32" fillId="1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176" fontId="34" fillId="0" borderId="0"/>
    <xf numFmtId="0" fontId="0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2" fillId="19" borderId="0" applyNumberFormat="0" applyBorder="0" applyAlignment="0" applyProtection="0">
      <alignment vertical="center"/>
    </xf>
    <xf numFmtId="0" fontId="32" fillId="17" borderId="0">
      <alignment vertical="center"/>
    </xf>
    <xf numFmtId="0" fontId="0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176" fontId="35" fillId="0" borderId="0">
      <alignment vertical="center"/>
    </xf>
    <xf numFmtId="0" fontId="35" fillId="0" borderId="0">
      <alignment vertical="center"/>
    </xf>
    <xf numFmtId="176" fontId="35" fillId="0" borderId="0">
      <alignment vertical="center"/>
    </xf>
    <xf numFmtId="0" fontId="25" fillId="6" borderId="14" applyNumberFormat="0" applyAlignment="0" applyProtection="0">
      <alignment vertical="center"/>
    </xf>
    <xf numFmtId="176" fontId="35" fillId="0" borderId="0">
      <alignment vertical="center"/>
    </xf>
    <xf numFmtId="176" fontId="35" fillId="0" borderId="0">
      <alignment vertical="center"/>
    </xf>
    <xf numFmtId="0" fontId="32" fillId="21" borderId="0" applyNumberFormat="0" applyBorder="0" applyAlignment="0" applyProtection="0">
      <alignment vertical="center"/>
    </xf>
    <xf numFmtId="176" fontId="3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6" fillId="0" borderId="0"/>
    <xf numFmtId="0" fontId="22" fillId="0" borderId="0">
      <alignment vertical="center"/>
    </xf>
    <xf numFmtId="0" fontId="37" fillId="0" borderId="0"/>
    <xf numFmtId="0" fontId="0" fillId="4" borderId="10" applyNumberFormat="0" applyFont="0" applyAlignment="0" applyProtection="0">
      <alignment vertical="center"/>
    </xf>
    <xf numFmtId="0" fontId="37" fillId="0" borderId="0"/>
    <xf numFmtId="0" fontId="3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4" borderId="10" applyNumberFormat="0" applyFont="0" applyAlignment="0" applyProtection="0">
      <alignment vertical="center"/>
    </xf>
    <xf numFmtId="0" fontId="37" fillId="0" borderId="0"/>
    <xf numFmtId="0" fontId="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7" fillId="0" borderId="0"/>
    <xf numFmtId="0" fontId="0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7" fillId="0" borderId="0">
      <alignment vertical="center"/>
    </xf>
    <xf numFmtId="176" fontId="35" fillId="0" borderId="0">
      <alignment vertical="center"/>
    </xf>
    <xf numFmtId="0" fontId="0" fillId="12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>
      <alignment vertical="center"/>
    </xf>
    <xf numFmtId="0" fontId="24" fillId="6" borderId="15" applyNumberFormat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0" fillId="8" borderId="0">
      <alignment vertical="center"/>
    </xf>
    <xf numFmtId="0" fontId="0" fillId="8" borderId="0" applyNumberFormat="0" applyBorder="0" applyAlignment="0" applyProtection="0">
      <alignment vertical="center"/>
    </xf>
    <xf numFmtId="0" fontId="20" fillId="0" borderId="11">
      <alignment vertical="center"/>
    </xf>
    <xf numFmtId="0" fontId="32" fillId="15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>
      <alignment vertical="center"/>
    </xf>
    <xf numFmtId="0" fontId="34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34" fillId="0" borderId="0"/>
    <xf numFmtId="0" fontId="0" fillId="20" borderId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34" fillId="0" borderId="0"/>
    <xf numFmtId="0" fontId="0" fillId="20" borderId="0">
      <alignment vertical="center"/>
    </xf>
    <xf numFmtId="0" fontId="34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>
      <alignment vertical="center"/>
    </xf>
    <xf numFmtId="0" fontId="32" fillId="1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2" fillId="25" borderId="0">
      <alignment vertical="center"/>
    </xf>
    <xf numFmtId="0" fontId="0" fillId="5" borderId="0">
      <alignment vertical="center"/>
    </xf>
    <xf numFmtId="176" fontId="34" fillId="0" borderId="0"/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176" fontId="34" fillId="0" borderId="0"/>
    <xf numFmtId="0" fontId="0" fillId="5" borderId="0">
      <alignment vertical="center"/>
    </xf>
    <xf numFmtId="176" fontId="34" fillId="0" borderId="0"/>
    <xf numFmtId="0" fontId="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>
      <alignment vertical="center"/>
    </xf>
    <xf numFmtId="0" fontId="0" fillId="24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13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6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>
      <alignment vertical="center"/>
    </xf>
    <xf numFmtId="0" fontId="25" fillId="6" borderId="14">
      <alignment vertical="center"/>
    </xf>
    <xf numFmtId="0" fontId="0" fillId="18" borderId="0" applyNumberFormat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0" fillId="18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>
      <alignment vertical="center"/>
    </xf>
    <xf numFmtId="0" fontId="0" fillId="18" borderId="0" applyNumberFormat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0" fillId="20" borderId="0">
      <alignment vertical="center"/>
    </xf>
    <xf numFmtId="0" fontId="33" fillId="0" borderId="0"/>
    <xf numFmtId="0" fontId="33" fillId="0" borderId="0"/>
    <xf numFmtId="0" fontId="26" fillId="7" borderId="16">
      <alignment vertical="center"/>
    </xf>
    <xf numFmtId="0" fontId="0" fillId="20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26" fillId="7" borderId="16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0" borderId="18">
      <alignment vertical="center"/>
    </xf>
    <xf numFmtId="0" fontId="26" fillId="7" borderId="16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>
      <alignment vertical="center"/>
    </xf>
    <xf numFmtId="176" fontId="34" fillId="0" borderId="0"/>
    <xf numFmtId="0" fontId="23" fillId="5" borderId="14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0" fillId="13" borderId="0">
      <alignment vertical="center"/>
    </xf>
    <xf numFmtId="0" fontId="0" fillId="13" borderId="0" applyNumberFormat="0" applyBorder="0" applyAlignment="0" applyProtection="0">
      <alignment vertical="center"/>
    </xf>
    <xf numFmtId="0" fontId="34" fillId="0" borderId="0"/>
    <xf numFmtId="0" fontId="33" fillId="0" borderId="0"/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26" fillId="7" borderId="16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4" fillId="0" borderId="0"/>
    <xf numFmtId="0" fontId="0" fillId="13" borderId="0" applyNumberFormat="0" applyBorder="0" applyAlignment="0" applyProtection="0">
      <alignment vertical="center"/>
    </xf>
    <xf numFmtId="0" fontId="0" fillId="13" borderId="0">
      <alignment vertical="center"/>
    </xf>
    <xf numFmtId="0" fontId="0" fillId="13" borderId="0" applyNumberFormat="0" applyBorder="0" applyAlignment="0" applyProtection="0">
      <alignment vertical="center"/>
    </xf>
    <xf numFmtId="0" fontId="29" fillId="8" borderId="0">
      <alignment vertical="center"/>
    </xf>
    <xf numFmtId="0" fontId="0" fillId="24" borderId="0" applyNumberFormat="0" applyBorder="0" applyAlignment="0" applyProtection="0">
      <alignment vertical="center"/>
    </xf>
    <xf numFmtId="0" fontId="21" fillId="0" borderId="12">
      <alignment vertical="center"/>
    </xf>
    <xf numFmtId="0" fontId="0" fillId="24" borderId="0">
      <alignment vertical="center"/>
    </xf>
    <xf numFmtId="0" fontId="0" fillId="24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24" borderId="0" applyNumberFormat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0" fillId="24" borderId="0">
      <alignment vertical="center"/>
    </xf>
    <xf numFmtId="0" fontId="0" fillId="2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>
      <alignment vertical="center"/>
    </xf>
    <xf numFmtId="0" fontId="22" fillId="0" borderId="13">
      <alignment vertical="center"/>
    </xf>
    <xf numFmtId="0" fontId="32" fillId="14" borderId="0" applyNumberFormat="0" applyBorder="0" applyAlignment="0" applyProtection="0">
      <alignment vertical="center"/>
    </xf>
    <xf numFmtId="0" fontId="32" fillId="26" borderId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>
      <alignment vertical="center"/>
    </xf>
    <xf numFmtId="0" fontId="32" fillId="14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1" borderId="0">
      <alignment vertical="center"/>
    </xf>
    <xf numFmtId="0" fontId="32" fillId="16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2" fillId="16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2" fillId="1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8" borderId="0">
      <alignment vertical="center"/>
    </xf>
    <xf numFmtId="0" fontId="24" fillId="6" borderId="15">
      <alignment vertical="center"/>
    </xf>
    <xf numFmtId="0" fontId="32" fillId="18" borderId="0" applyNumberFormat="0" applyBorder="0" applyAlignment="0" applyProtection="0">
      <alignment vertical="center"/>
    </xf>
    <xf numFmtId="0" fontId="32" fillId="15" borderId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>
      <alignment vertical="center"/>
    </xf>
    <xf numFmtId="0" fontId="29" fillId="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6" borderId="0">
      <alignment vertical="center"/>
    </xf>
    <xf numFmtId="0" fontId="20" fillId="0" borderId="11">
      <alignment vertical="center"/>
    </xf>
    <xf numFmtId="0" fontId="32" fillId="19" borderId="0" applyNumberFormat="0" applyBorder="0" applyAlignment="0" applyProtection="0">
      <alignment vertical="center"/>
    </xf>
    <xf numFmtId="0" fontId="32" fillId="26" borderId="0">
      <alignment vertical="center"/>
    </xf>
    <xf numFmtId="0" fontId="32" fillId="21" borderId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>
      <alignment vertical="center"/>
    </xf>
    <xf numFmtId="0" fontId="32" fillId="21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0" borderId="0"/>
    <xf numFmtId="0" fontId="35" fillId="0" borderId="0"/>
    <xf numFmtId="0" fontId="32" fillId="25" borderId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0" borderId="0"/>
    <xf numFmtId="0" fontId="33" fillId="0" borderId="0"/>
    <xf numFmtId="0" fontId="20" fillId="0" borderId="11" applyNumberFormat="0" applyFill="0" applyAlignment="0" applyProtection="0">
      <alignment vertical="center"/>
    </xf>
    <xf numFmtId="0" fontId="33" fillId="0" borderId="0"/>
    <xf numFmtId="0" fontId="33" fillId="0" borderId="0"/>
    <xf numFmtId="0" fontId="20" fillId="0" borderId="11" applyNumberFormat="0" applyFill="0" applyAlignment="0" applyProtection="0">
      <alignment vertical="center"/>
    </xf>
    <xf numFmtId="0" fontId="33" fillId="0" borderId="0"/>
    <xf numFmtId="0" fontId="33" fillId="0" borderId="0"/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33" fillId="0" borderId="0"/>
    <xf numFmtId="0" fontId="33" fillId="0" borderId="0"/>
    <xf numFmtId="0" fontId="20" fillId="0" borderId="11" applyNumberFormat="0" applyFill="0" applyAlignment="0" applyProtection="0">
      <alignment vertical="center"/>
    </xf>
    <xf numFmtId="0" fontId="33" fillId="0" borderId="0"/>
    <xf numFmtId="0" fontId="21" fillId="0" borderId="12" applyNumberFormat="0" applyFill="0" applyAlignment="0" applyProtection="0">
      <alignment vertical="center"/>
    </xf>
    <xf numFmtId="0" fontId="33" fillId="0" borderId="0"/>
    <xf numFmtId="0" fontId="21" fillId="0" borderId="12">
      <alignment vertical="center"/>
    </xf>
    <xf numFmtId="0" fontId="21" fillId="0" borderId="12" applyNumberFormat="0" applyFill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1" fillId="0" borderId="12" applyNumberFormat="0" applyFill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1" fillId="0" borderId="12" applyNumberFormat="0" applyFill="0" applyAlignment="0" applyProtection="0">
      <alignment vertical="center"/>
    </xf>
    <xf numFmtId="0" fontId="33" fillId="0" borderId="0"/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>
      <alignment vertical="center"/>
    </xf>
    <xf numFmtId="0" fontId="22" fillId="0" borderId="13" applyNumberFormat="0" applyFill="0" applyAlignment="0" applyProtection="0">
      <alignment vertical="center"/>
    </xf>
    <xf numFmtId="0" fontId="33" fillId="0" borderId="0"/>
    <xf numFmtId="0" fontId="33" fillId="0" borderId="0"/>
    <xf numFmtId="0" fontId="22" fillId="0" borderId="13" applyNumberFormat="0" applyFill="0" applyAlignment="0" applyProtection="0">
      <alignment vertical="center"/>
    </xf>
    <xf numFmtId="0" fontId="33" fillId="0" borderId="0"/>
    <xf numFmtId="0" fontId="33" fillId="0" borderId="0"/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18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>
      <alignment vertical="center"/>
    </xf>
    <xf numFmtId="0" fontId="30" fillId="9" borderId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3" fillId="0" borderId="0"/>
    <xf numFmtId="0" fontId="32" fillId="23" borderId="0" applyNumberFormat="0" applyBorder="0" applyAlignment="0" applyProtection="0">
      <alignment vertical="center"/>
    </xf>
    <xf numFmtId="0" fontId="34" fillId="0" borderId="0"/>
    <xf numFmtId="176" fontId="34" fillId="0" borderId="0"/>
    <xf numFmtId="0" fontId="33" fillId="0" borderId="0"/>
    <xf numFmtId="0" fontId="34" fillId="0" borderId="0"/>
    <xf numFmtId="176" fontId="34" fillId="0" borderId="0"/>
    <xf numFmtId="0" fontId="33" fillId="0" borderId="0"/>
    <xf numFmtId="0" fontId="34" fillId="0" borderId="0"/>
    <xf numFmtId="176" fontId="34" fillId="0" borderId="0"/>
    <xf numFmtId="0" fontId="33" fillId="0" borderId="0"/>
    <xf numFmtId="0" fontId="34" fillId="0" borderId="0"/>
    <xf numFmtId="176" fontId="34" fillId="0" borderId="0"/>
    <xf numFmtId="0" fontId="33" fillId="0" borderId="0"/>
    <xf numFmtId="176" fontId="34" fillId="0" borderId="0"/>
    <xf numFmtId="0" fontId="33" fillId="0" borderId="0"/>
    <xf numFmtId="0" fontId="33" fillId="0" borderId="0"/>
    <xf numFmtId="176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>
      <alignment vertical="center"/>
    </xf>
    <xf numFmtId="0" fontId="33" fillId="0" borderId="0"/>
    <xf numFmtId="0" fontId="33" fillId="0" borderId="0"/>
    <xf numFmtId="0" fontId="26" fillId="7" borderId="16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>
      <alignment vertical="center"/>
    </xf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6" fontId="34" fillId="0" borderId="0"/>
    <xf numFmtId="0" fontId="35" fillId="0" borderId="0">
      <alignment vertical="center"/>
    </xf>
    <xf numFmtId="0" fontId="35" fillId="0" borderId="0">
      <alignment vertical="center"/>
    </xf>
    <xf numFmtId="0" fontId="32" fillId="11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/>
    <xf numFmtId="0" fontId="0" fillId="0" borderId="0">
      <alignment vertical="center"/>
    </xf>
    <xf numFmtId="0" fontId="34" fillId="0" borderId="0"/>
    <xf numFmtId="0" fontId="34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7" fillId="0" borderId="17" applyNumberFormat="0" applyFill="0" applyAlignment="0" applyProtection="0">
      <alignment vertical="center"/>
    </xf>
    <xf numFmtId="0" fontId="34" fillId="0" borderId="0"/>
    <xf numFmtId="0" fontId="33" fillId="0" borderId="0"/>
    <xf numFmtId="0" fontId="26" fillId="7" borderId="16" applyNumberFormat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34" fillId="0" borderId="0">
      <alignment vertical="center"/>
    </xf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>
      <alignment vertical="center"/>
    </xf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4" borderId="10" applyNumberFormat="0" applyFont="0" applyAlignment="0" applyProtection="0">
      <alignment vertical="center"/>
    </xf>
    <xf numFmtId="0" fontId="3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7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17" fillId="0" borderId="0" applyNumberFormat="0" applyFill="0" applyBorder="0" applyAlignment="0" applyProtection="0">
      <alignment vertical="center"/>
    </xf>
    <xf numFmtId="0" fontId="33" fillId="0" borderId="0"/>
    <xf numFmtId="0" fontId="33" fillId="0" borderId="0"/>
    <xf numFmtId="0" fontId="3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9" fillId="8" borderId="0" applyNumberFormat="0" applyBorder="0" applyAlignment="0" applyProtection="0">
      <alignment vertical="center"/>
    </xf>
    <xf numFmtId="0" fontId="29" fillId="8" borderId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5" fillId="6" borderId="14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7" borderId="0">
      <alignment vertical="center"/>
    </xf>
    <xf numFmtId="0" fontId="32" fillId="17" borderId="0" applyNumberFormat="0" applyBorder="0" applyAlignment="0" applyProtection="0">
      <alignment vertical="center"/>
    </xf>
    <xf numFmtId="0" fontId="31" fillId="10" borderId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6" borderId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>
      <alignment vertical="center"/>
    </xf>
    <xf numFmtId="0" fontId="32" fillId="21" borderId="0" applyNumberFormat="0" applyBorder="0" applyAlignment="0" applyProtection="0">
      <alignment vertical="center"/>
    </xf>
    <xf numFmtId="0" fontId="32" fillId="23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>
      <alignment vertical="center"/>
    </xf>
    <xf numFmtId="0" fontId="31" fillId="1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4" fillId="6" borderId="15">
      <alignment vertical="center"/>
    </xf>
    <xf numFmtId="0" fontId="24" fillId="6" borderId="15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3" fillId="5" borderId="14">
      <alignment vertical="center"/>
    </xf>
    <xf numFmtId="0" fontId="23" fillId="5" borderId="14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3" fillId="5" borderId="14">
      <alignment vertical="center"/>
    </xf>
    <xf numFmtId="0" fontId="23" fillId="5" borderId="14" applyNumberFormat="0" applyAlignment="0" applyProtection="0">
      <alignment vertical="center"/>
    </xf>
    <xf numFmtId="0" fontId="36" fillId="0" borderId="0"/>
    <xf numFmtId="0" fontId="0" fillId="4" borderId="10">
      <alignment vertical="center"/>
    </xf>
    <xf numFmtId="0" fontId="34" fillId="4" borderId="10" applyNumberFormat="0" applyFont="0" applyAlignment="0" applyProtection="0">
      <alignment vertical="center"/>
    </xf>
    <xf numFmtId="0" fontId="34" fillId="4" borderId="10" applyNumberFormat="0" applyFont="0" applyAlignment="0" applyProtection="0">
      <alignment vertical="center"/>
    </xf>
    <xf numFmtId="0" fontId="34" fillId="4" borderId="10" applyNumberFormat="0" applyFont="0" applyAlignment="0" applyProtection="0">
      <alignment vertical="center"/>
    </xf>
    <xf numFmtId="0" fontId="0" fillId="4" borderId="10">
      <alignment vertical="center"/>
    </xf>
  </cellStyleXfs>
  <cellXfs count="63">
    <xf numFmtId="0" fontId="0" fillId="0" borderId="0" xfId="0">
      <alignment vertical="center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>
      <alignment vertical="center"/>
    </xf>
    <xf numFmtId="0" fontId="0" fillId="2" borderId="0" xfId="0" applyNumberFormat="1" applyFill="1" applyBorder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>
      <alignment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/>
    </xf>
    <xf numFmtId="0" fontId="4" fillId="2" borderId="4" xfId="0" applyNumberFormat="1" applyFont="1" applyFill="1" applyBorder="1" applyAlignment="1" applyProtection="1">
      <alignment horizontal="left" vertical="center" wrapText="1"/>
    </xf>
    <xf numFmtId="0" fontId="4" fillId="2" borderId="4" xfId="0" applyNumberFormat="1" applyFont="1" applyFill="1" applyBorder="1" applyAlignment="1" applyProtection="1">
      <alignment horizontal="left" vertical="center"/>
    </xf>
    <xf numFmtId="0" fontId="4" fillId="2" borderId="3" xfId="42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distributed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4" fillId="2" borderId="2" xfId="423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2" borderId="2" xfId="405" applyFont="1" applyFill="1" applyBorder="1" applyAlignment="1">
      <alignment horizontal="center" vertical="center" wrapText="1"/>
    </xf>
    <xf numFmtId="0" fontId="8" fillId="2" borderId="2" xfId="413" applyFont="1" applyFill="1" applyBorder="1" applyAlignment="1">
      <alignment horizontal="left" vertical="center" wrapText="1" shrinkToFit="1"/>
    </xf>
    <xf numFmtId="0" fontId="9" fillId="0" borderId="2" xfId="178" applyFont="1" applyFill="1" applyBorder="1" applyAlignment="1">
      <alignment horizontal="center" vertical="center" wrapText="1"/>
    </xf>
    <xf numFmtId="0" fontId="9" fillId="0" borderId="2" xfId="181" applyFont="1" applyFill="1" applyBorder="1" applyAlignment="1">
      <alignment horizontal="center" vertical="center" wrapText="1"/>
    </xf>
    <xf numFmtId="0" fontId="9" fillId="0" borderId="2" xfId="313" applyFont="1" applyFill="1" applyBorder="1" applyAlignment="1">
      <alignment horizontal="center" vertical="center" wrapText="1"/>
    </xf>
    <xf numFmtId="0" fontId="8" fillId="0" borderId="2" xfId="173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3" borderId="6" xfId="441" applyNumberFormat="1" applyFont="1" applyFill="1" applyBorder="1" applyAlignment="1">
      <alignment horizontal="center" vertical="center" wrapText="1"/>
    </xf>
    <xf numFmtId="0" fontId="4" fillId="3" borderId="6" xfId="449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7" xfId="0" applyNumberFormat="1" applyFont="1" applyFill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8" fillId="2" borderId="2" xfId="413" applyFont="1" applyFill="1" applyBorder="1" applyAlignment="1">
      <alignment horizontal="left" vertical="center" shrinkToFit="1"/>
    </xf>
    <xf numFmtId="0" fontId="9" fillId="0" borderId="2" xfId="178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3" borderId="6" xfId="441" applyNumberFormat="1" applyFont="1" applyFill="1" applyBorder="1" applyAlignment="1">
      <alignment horizontal="center" vertical="center"/>
    </xf>
    <xf numFmtId="0" fontId="4" fillId="3" borderId="6" xfId="449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9" fontId="6" fillId="2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181" applyFont="1" applyFill="1" applyBorder="1" applyAlignment="1">
      <alignment horizontal="center" vertical="center" wrapText="1" shrinkToFit="1"/>
    </xf>
    <xf numFmtId="0" fontId="8" fillId="0" borderId="2" xfId="313" applyFont="1" applyFill="1" applyBorder="1" applyAlignment="1">
      <alignment horizontal="center" vertical="center" wrapText="1" shrinkToFit="1"/>
    </xf>
    <xf numFmtId="0" fontId="8" fillId="0" borderId="2" xfId="316" applyFont="1" applyFill="1" applyBorder="1" applyAlignment="1">
      <alignment horizontal="center" vertical="center" wrapText="1" shrinkToFit="1"/>
    </xf>
    <xf numFmtId="0" fontId="7" fillId="0" borderId="2" xfId="239" applyNumberFormat="1" applyFont="1" applyFill="1" applyBorder="1" applyAlignment="1">
      <alignment horizontal="center" vertical="center" wrapText="1"/>
    </xf>
    <xf numFmtId="0" fontId="8" fillId="0" borderId="2" xfId="178" applyFont="1" applyFill="1" applyBorder="1" applyAlignment="1">
      <alignment horizontal="center" vertical="center" wrapText="1" shrinkToFit="1"/>
    </xf>
    <xf numFmtId="0" fontId="8" fillId="0" borderId="2" xfId="82" applyFont="1" applyFill="1" applyBorder="1" applyAlignment="1">
      <alignment horizontal="center" vertical="center" wrapText="1" shrinkToFit="1"/>
    </xf>
    <xf numFmtId="0" fontId="9" fillId="2" borderId="2" xfId="240" applyFont="1" applyFill="1" applyBorder="1" applyAlignment="1">
      <alignment horizontal="center" vertical="center" wrapText="1"/>
    </xf>
    <xf numFmtId="0" fontId="8" fillId="0" borderId="2" xfId="76" applyFont="1" applyFill="1" applyBorder="1" applyAlignment="1">
      <alignment horizontal="center" vertical="center" wrapText="1"/>
    </xf>
    <xf numFmtId="0" fontId="7" fillId="0" borderId="2" xfId="405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</cellXfs>
  <cellStyles count="5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39" xfId="50"/>
    <cellStyle name="常规 44" xfId="51"/>
    <cellStyle name="计算 2" xfId="52"/>
    <cellStyle name="20% - 强调文字颜色 1 2 2 2" xfId="53"/>
    <cellStyle name="标题 5" xfId="54"/>
    <cellStyle name="解释性文本 2 3" xfId="55"/>
    <cellStyle name="20% - 强调文字颜色 2 2 2" xfId="56"/>
    <cellStyle name="60% - 强调文字颜色 4 2 2 2" xfId="57"/>
    <cellStyle name="常规 6" xfId="58"/>
    <cellStyle name="60% - 强调文字颜色 2 3" xfId="59"/>
    <cellStyle name="解释性文本 2 2" xfId="60"/>
    <cellStyle name="注释 5" xfId="61"/>
    <cellStyle name="常规 137" xfId="62"/>
    <cellStyle name="常规 5 2" xfId="63"/>
    <cellStyle name="常规 142" xfId="64"/>
    <cellStyle name="60% - 强调文字颜色 2 2 2" xfId="65"/>
    <cellStyle name="强调文字颜色 1 2 3" xfId="66"/>
    <cellStyle name="60% - 强调文字颜色 2 2 2 2" xfId="67"/>
    <cellStyle name="60% - 强调文字颜色 2 2 2 3" xfId="68"/>
    <cellStyle name="常规 85" xfId="69"/>
    <cellStyle name="常规 90" xfId="70"/>
    <cellStyle name="常规 26" xfId="71"/>
    <cellStyle name="常规 31" xfId="72"/>
    <cellStyle name="常规 13 5" xfId="73"/>
    <cellStyle name="40% - 强调文字颜色 4 2" xfId="74"/>
    <cellStyle name="常规 8 3" xfId="75"/>
    <cellStyle name="常规 159" xfId="76"/>
    <cellStyle name="常规 164" xfId="77"/>
    <cellStyle name="60% - 强调文字颜色 4 2 3" xfId="78"/>
    <cellStyle name="强调文字颜色 3 2 4" xfId="79"/>
    <cellStyle name="20% - 强调文字颜色 3 3" xfId="80"/>
    <cellStyle name="常规 8 2" xfId="81"/>
    <cellStyle name="常规 158" xfId="82"/>
    <cellStyle name="常规 163" xfId="83"/>
    <cellStyle name="链接单元格 2 2 3" xfId="84"/>
    <cellStyle name="链接单元格 3" xfId="85"/>
    <cellStyle name="标题 5 4" xfId="86"/>
    <cellStyle name="常规 165" xfId="87"/>
    <cellStyle name="常规 170" xfId="88"/>
    <cellStyle name="常规 166" xfId="89"/>
    <cellStyle name="常规 171" xfId="90"/>
    <cellStyle name="计算 3" xfId="91"/>
    <cellStyle name="常规 167" xfId="92"/>
    <cellStyle name="常规 172" xfId="93"/>
    <cellStyle name="60% - 强调文字颜色 5 2 2 2" xfId="94"/>
    <cellStyle name="常规 168" xfId="95"/>
    <cellStyle name="适中 2" xfId="96"/>
    <cellStyle name="60% - 强调文字颜色 5 2 2 3" xfId="97"/>
    <cellStyle name="_ET_STYLE_NoName_00_" xfId="98"/>
    <cellStyle name="标题 4 2 2" xfId="99"/>
    <cellStyle name=" 3]&#13;&#10;Zoomed=1&#13;&#10;Row=0&#13;&#10;Column=0&#13;&#10;Height=300&#13;&#10;Width=300&#13;&#10;FontName=細明體&#13;&#10;FontStyle=0&#13;&#10;FontSize=9&#13;&#10;PrtFontName=Co 2" xfId="100"/>
    <cellStyle name="注释 3" xfId="101"/>
    <cellStyle name="_ET_STYLE_NoName_00_ 2" xfId="102"/>
    <cellStyle name="常规 6 3" xfId="103"/>
    <cellStyle name="标题 4 2 2 2" xfId="104"/>
    <cellStyle name="标题 4 2 2 3" xfId="105"/>
    <cellStyle name="注释 4" xfId="106"/>
    <cellStyle name="_ET_STYLE_NoName_00_ 3" xfId="107"/>
    <cellStyle name="20% - 强调文字颜色 1 2 2 3" xfId="108"/>
    <cellStyle name="标题 6" xfId="109"/>
    <cellStyle name="解释性文本 2 4" xfId="110"/>
    <cellStyle name="40% - 强调文字颜色 2 2" xfId="111"/>
    <cellStyle name="20% - 强调文字颜色 1 2 3" xfId="112"/>
    <cellStyle name=" 3]&#13;&#10;Zoomed=1&#13;&#10;Row=0&#13;&#10;Column=0&#13;&#10;Height=300&#13;&#10;Width=300&#13;&#10;FontName=細明體&#13;&#10;FontStyle=0&#13;&#10;FontSize=9&#13;&#10;PrtFontName=Co" xfId="113"/>
    <cellStyle name="20% - 强调文字颜色 1 3" xfId="114"/>
    <cellStyle name="强调文字颜色 2 2 2 2" xfId="115"/>
    <cellStyle name=" 3]_x000d_&#10;Zoomed=1_x000d_&#10;Row=0_x000d_&#10;Column=0_x000d_&#10;Height=300_x000d_&#10;Width=300_x000d_&#10;FontName=細明體_x000d_&#10;FontStyle=0_x000d_&#10;FontSize=9_x000d_&#10;PrtFontName=Co 2" xfId="116"/>
    <cellStyle name="常规 169" xfId="117"/>
    <cellStyle name="20% - 强调文字颜色 1 2 2" xfId="118"/>
    <cellStyle name="40% - 强调文字颜色 2 3" xfId="119"/>
    <cellStyle name="20% - 强调文字颜色 1 2 4" xfId="120"/>
    <cellStyle name="20% - 强调文字颜色 2 2" xfId="121"/>
    <cellStyle name="20% - 强调文字颜色 2 2 2 2" xfId="122"/>
    <cellStyle name="20% - 强调文字颜色 2 2 2 3" xfId="123"/>
    <cellStyle name="20% - 强调文字颜色 2 2 3" xfId="124"/>
    <cellStyle name="20% - 强调文字颜色 2 2 4" xfId="125"/>
    <cellStyle name="输出 2 3" xfId="126"/>
    <cellStyle name="60% - 强调文字颜色 3 2 2 2" xfId="127"/>
    <cellStyle name="20% - 强调文字颜色 2 3" xfId="128"/>
    <cellStyle name="20% - 强调文字颜色 3 2" xfId="129"/>
    <cellStyle name="强调文字颜色 4 2 2 3" xfId="130"/>
    <cellStyle name="20% - 强调文字颜色 3 2 2" xfId="131"/>
    <cellStyle name="20% - 强调文字颜色 3 2 2 2" xfId="132"/>
    <cellStyle name="标题 1 2 4" xfId="133"/>
    <cellStyle name="强调文字颜色 2 2 2" xfId="134"/>
    <cellStyle name="20% - 强调文字颜色 3 2 2 3" xfId="135"/>
    <cellStyle name="20% - 强调文字颜色 3 2 3" xfId="136"/>
    <cellStyle name="20% - 强调文字颜色 3 2 4" xfId="137"/>
    <cellStyle name="常规 3" xfId="138"/>
    <cellStyle name="20% - 强调文字颜色 4 2" xfId="139"/>
    <cellStyle name="常规 3 2" xfId="140"/>
    <cellStyle name="20% - 强调文字颜色 4 2 2" xfId="141"/>
    <cellStyle name="20% - 强调文字颜色 4 2 2 2" xfId="142"/>
    <cellStyle name="20% - 强调文字颜色 4 2 2 3" xfId="143"/>
    <cellStyle name="常规 3 3" xfId="144"/>
    <cellStyle name="20% - 强调文字颜色 4 2 3" xfId="145"/>
    <cellStyle name="常规 3 4" xfId="146"/>
    <cellStyle name="20% - 强调文字颜色 4 2 4" xfId="147"/>
    <cellStyle name="常规 4" xfId="148"/>
    <cellStyle name="20% - 强调文字颜色 4 3" xfId="149"/>
    <cellStyle name="20% - 强调文字颜色 5 2" xfId="150"/>
    <cellStyle name="20% - 强调文字颜色 5 2 2" xfId="151"/>
    <cellStyle name="20% - 强调文字颜色 5 2 2 2" xfId="152"/>
    <cellStyle name="20% - 强调文字颜色 5 2 2 3" xfId="153"/>
    <cellStyle name="20% - 强调文字颜色 5 2 3" xfId="154"/>
    <cellStyle name="20% - 强调文字颜色 5 2 4" xfId="155"/>
    <cellStyle name="强调文字颜色 1 2 2 2" xfId="156"/>
    <cellStyle name="20% - 强调文字颜色 5 3" xfId="157"/>
    <cellStyle name="20% - 强调文字颜色 6 2" xfId="158"/>
    <cellStyle name="60% - 强调文字颜色 6 2 4" xfId="159"/>
    <cellStyle name="20% - 强调文字颜色 6 2 2" xfId="160"/>
    <cellStyle name="常规 13 7" xfId="161"/>
    <cellStyle name="20% - 强调文字颜色 6 2 2 2" xfId="162"/>
    <cellStyle name="20% - 强调文字颜色 6 2 2 3" xfId="163"/>
    <cellStyle name="20% - 强调文字颜色 6 2 3" xfId="164"/>
    <cellStyle name="常规 13 8" xfId="165"/>
    <cellStyle name="20% - 强调文字颜色 6 2 4" xfId="166"/>
    <cellStyle name="常规 13 9" xfId="167"/>
    <cellStyle name="20% - 强调文字颜色 6 3" xfId="168"/>
    <cellStyle name="40% - 强调文字颜色 1 2" xfId="169"/>
    <cellStyle name="40% - 强调文字颜色 1 2 2" xfId="170"/>
    <cellStyle name="40% - 强调文字颜色 6 2 2 3" xfId="171"/>
    <cellStyle name="常规 147" xfId="172"/>
    <cellStyle name="常规 152" xfId="173"/>
    <cellStyle name="40% - 强调文字颜色 1 2 2 2" xfId="174"/>
    <cellStyle name="40% - 强调文字颜色 1 2 2 3" xfId="175"/>
    <cellStyle name="40% - 强调文字颜色 1 2 3" xfId="176"/>
    <cellStyle name="常规 148" xfId="177"/>
    <cellStyle name="常规 153" xfId="178"/>
    <cellStyle name="40% - 强调文字颜色 1 2 4" xfId="179"/>
    <cellStyle name="常规 149" xfId="180"/>
    <cellStyle name="常规 154" xfId="181"/>
    <cellStyle name="40% - 强调文字颜色 1 3" xfId="182"/>
    <cellStyle name="40% - 强调文字颜色 2 2 2" xfId="183"/>
    <cellStyle name="40% - 强调文字颜色 2 2 2 2" xfId="184"/>
    <cellStyle name="40% - 强调文字颜色 2 2 2 3" xfId="185"/>
    <cellStyle name="60% - 强调文字颜色 5 2" xfId="186"/>
    <cellStyle name="40% - 强调文字颜色 2 2 3" xfId="187"/>
    <cellStyle name="40% - 强调文字颜色 2 2 4" xfId="188"/>
    <cellStyle name="计算 2 2" xfId="189"/>
    <cellStyle name="40% - 强调文字颜色 3 2" xfId="190"/>
    <cellStyle name="计算 2 2 2" xfId="191"/>
    <cellStyle name="40% - 强调文字颜色 3 2 2" xfId="192"/>
    <cellStyle name="40% - 强调文字颜色 3 2 2 2" xfId="193"/>
    <cellStyle name="40% - 强调文字颜色 3 2 4" xfId="194"/>
    <cellStyle name="40% - 强调文字颜色 3 2 2 3" xfId="195"/>
    <cellStyle name="计算 2 2 3" xfId="196"/>
    <cellStyle name="40% - 强调文字颜色 3 2 3" xfId="197"/>
    <cellStyle name="计算 2 3" xfId="198"/>
    <cellStyle name="40% - 强调文字颜色 3 3" xfId="199"/>
    <cellStyle name="汇总 2 3" xfId="200"/>
    <cellStyle name="检查单元格 2" xfId="201"/>
    <cellStyle name="40% - 强调文字颜色 4 2 2" xfId="202"/>
    <cellStyle name="常规 108" xfId="203"/>
    <cellStyle name="常规 113" xfId="204"/>
    <cellStyle name="检查单元格 2 2" xfId="205"/>
    <cellStyle name="40% - 强调文字颜色 4 2 2 2" xfId="206"/>
    <cellStyle name="常规 109" xfId="207"/>
    <cellStyle name="常规 114" xfId="208"/>
    <cellStyle name="检查单元格 2 3" xfId="209"/>
    <cellStyle name="40% - 强调文字颜色 4 2 2 3" xfId="210"/>
    <cellStyle name="汇总 2 4" xfId="211"/>
    <cellStyle name="检查单元格 3" xfId="212"/>
    <cellStyle name="40% - 强调文字颜色 4 2 3" xfId="213"/>
    <cellStyle name="40% - 强调文字颜色 4 2 4" xfId="214"/>
    <cellStyle name="常规 13 6" xfId="215"/>
    <cellStyle name="输入 2 2 2" xfId="216"/>
    <cellStyle name="40% - 强调文字颜色 4 3" xfId="217"/>
    <cellStyle name="40% - 强调文字颜色 5 2" xfId="218"/>
    <cellStyle name="好 2 3" xfId="219"/>
    <cellStyle name="60% - 强调文字颜色 4 3" xfId="220"/>
    <cellStyle name="40% - 强调文字颜色 5 2 2" xfId="221"/>
    <cellStyle name="40% - 强调文字颜色 5 2 2 2" xfId="222"/>
    <cellStyle name="常规 21 7" xfId="223"/>
    <cellStyle name="常规 15" xfId="224"/>
    <cellStyle name="常规 20" xfId="225"/>
    <cellStyle name="常规 16" xfId="226"/>
    <cellStyle name="常规 21" xfId="227"/>
    <cellStyle name="检查单元格 2 2 2" xfId="228"/>
    <cellStyle name="40% - 强调文字颜色 5 2 2 3" xfId="229"/>
    <cellStyle name="常规 21 8" xfId="230"/>
    <cellStyle name="40% - 强调文字颜色 5 2 3" xfId="231"/>
    <cellStyle name="40% - 强调文字颜色 5 2 4" xfId="232"/>
    <cellStyle name="40% - 强调文字颜色 5 3" xfId="233"/>
    <cellStyle name="好 2 4" xfId="234"/>
    <cellStyle name="40% - 强调文字颜色 6 2" xfId="235"/>
    <cellStyle name="标题 2 2 4" xfId="236"/>
    <cellStyle name="40% - 强调文字颜色 6 2 2" xfId="237"/>
    <cellStyle name="40% - 强调文字颜色 6 2 2 2" xfId="238"/>
    <cellStyle name="常规 146" xfId="239"/>
    <cellStyle name="常规 151" xfId="240"/>
    <cellStyle name="40% - 强调文字颜色 6 2 3" xfId="241"/>
    <cellStyle name="货币 2" xfId="242"/>
    <cellStyle name="40% - 强调文字颜色 6 2 4" xfId="243"/>
    <cellStyle name="40% - 强调文字颜色 6 3" xfId="244"/>
    <cellStyle name="60% - 强调文字颜色 1 2" xfId="245"/>
    <cellStyle name="60% - 强调文字颜色 1 2 2" xfId="246"/>
    <cellStyle name="标题 3 2 4" xfId="247"/>
    <cellStyle name="60% - 强调文字颜色 1 2 2 2" xfId="248"/>
    <cellStyle name="强调文字颜色 4 2 2" xfId="249"/>
    <cellStyle name="60% - 强调文字颜色 1 2 2 3" xfId="250"/>
    <cellStyle name="60% - 强调文字颜色 1 2 3" xfId="251"/>
    <cellStyle name="60% - 强调文字颜色 1 2 4" xfId="252"/>
    <cellStyle name="60% - 强调文字颜色 1 3" xfId="253"/>
    <cellStyle name="60% - 强调文字颜色 2 2" xfId="254"/>
    <cellStyle name="常规 5" xfId="255"/>
    <cellStyle name="强调文字颜色 1 2 4" xfId="256"/>
    <cellStyle name="60% - 强调文字颜色 2 2 3" xfId="257"/>
    <cellStyle name="常规 138" xfId="258"/>
    <cellStyle name="常规 143" xfId="259"/>
    <cellStyle name="常规 5 3" xfId="260"/>
    <cellStyle name="60% - 强调文字颜色 2 2 4" xfId="261"/>
    <cellStyle name="常规 139" xfId="262"/>
    <cellStyle name="常规 144" xfId="263"/>
    <cellStyle name="60% - 强调文字颜色 3 2" xfId="264"/>
    <cellStyle name="强调文字颜色 2 2 3" xfId="265"/>
    <cellStyle name="60% - 强调文字颜色 3 2 2" xfId="266"/>
    <cellStyle name="输出 2 4" xfId="267"/>
    <cellStyle name="60% - 强调文字颜色 3 2 2 3" xfId="268"/>
    <cellStyle name="强调文字颜色 2 2 4" xfId="269"/>
    <cellStyle name="60% - 强调文字颜色 3 2 3" xfId="270"/>
    <cellStyle name="60% - 强调文字颜色 3 2 4" xfId="271"/>
    <cellStyle name="好 2 2 2" xfId="272"/>
    <cellStyle name="60% - 强调文字颜色 3 3" xfId="273"/>
    <cellStyle name="60% - 强调文字颜色 4 2" xfId="274"/>
    <cellStyle name="60% - 强调文字颜色 4 2 2" xfId="275"/>
    <cellStyle name="标题 1 2 2" xfId="276"/>
    <cellStyle name="60% - 强调文字颜色 4 2 2 3" xfId="277"/>
    <cellStyle name="60% - 强调文字颜色 4 2 4" xfId="278"/>
    <cellStyle name="60% - 强调文字颜色 5 2 2" xfId="279"/>
    <cellStyle name="60% - 强调文字颜色 5 2 3" xfId="280"/>
    <cellStyle name="60% - 强调文字颜色 5 2 4" xfId="281"/>
    <cellStyle name="60% - 强调文字颜色 5 3" xfId="282"/>
    <cellStyle name="60% - 强调文字颜色 6 2" xfId="283"/>
    <cellStyle name="常规 126" xfId="284"/>
    <cellStyle name="常规 131" xfId="285"/>
    <cellStyle name="60% - 强调文字颜色 6 2 2" xfId="286"/>
    <cellStyle name="60% - 强调文字颜色 6 2 2 2" xfId="287"/>
    <cellStyle name="60% - 强调文字颜色 6 2 2 3" xfId="288"/>
    <cellStyle name="60% - 强调文字颜色 6 2 3" xfId="289"/>
    <cellStyle name="60% - 强调文字颜色 6 3" xfId="290"/>
    <cellStyle name="常规 127" xfId="291"/>
    <cellStyle name="常规 132" xfId="292"/>
    <cellStyle name="ColLevel_0" xfId="293"/>
    <cellStyle name="RowLevel_0" xfId="294"/>
    <cellStyle name="常规 46" xfId="295"/>
    <cellStyle name="常规 51" xfId="296"/>
    <cellStyle name="标题 1 2" xfId="297"/>
    <cellStyle name="常规 19" xfId="298"/>
    <cellStyle name="常规 24" xfId="299"/>
    <cellStyle name="标题 1 2 2 2" xfId="300"/>
    <cellStyle name="常规 25" xfId="301"/>
    <cellStyle name="常规 30" xfId="302"/>
    <cellStyle name="标题 1 2 2 3" xfId="303"/>
    <cellStyle name="标题 1 2 3" xfId="304"/>
    <cellStyle name="常规 47" xfId="305"/>
    <cellStyle name="常规 52" xfId="306"/>
    <cellStyle name="标题 1 3" xfId="307"/>
    <cellStyle name="常规 96" xfId="308"/>
    <cellStyle name="标题 2 2" xfId="309"/>
    <cellStyle name="常规 20 3" xfId="310"/>
    <cellStyle name="标题 2 2 2" xfId="311"/>
    <cellStyle name="标题 2 2 2 2" xfId="312"/>
    <cellStyle name="常规 155" xfId="313"/>
    <cellStyle name="常规 160" xfId="314"/>
    <cellStyle name="标题 2 2 2 3" xfId="315"/>
    <cellStyle name="常规 156" xfId="316"/>
    <cellStyle name="常规 161" xfId="317"/>
    <cellStyle name="标题 2 2 3" xfId="318"/>
    <cellStyle name="常规 97" xfId="319"/>
    <cellStyle name="标题 2 3" xfId="320"/>
    <cellStyle name="标题 3 2" xfId="321"/>
    <cellStyle name="标题 3 2 2" xfId="322"/>
    <cellStyle name="标题 3 2 2 2" xfId="323"/>
    <cellStyle name="常规 57" xfId="324"/>
    <cellStyle name="常规 62" xfId="325"/>
    <cellStyle name="标题 3 2 2 3" xfId="326"/>
    <cellStyle name="常规 58" xfId="327"/>
    <cellStyle name="常规 63" xfId="328"/>
    <cellStyle name="标题 3 2 3" xfId="329"/>
    <cellStyle name="标题 3 3" xfId="330"/>
    <cellStyle name="标题 4 2" xfId="331"/>
    <cellStyle name="解释性文本 2 2 2" xfId="332"/>
    <cellStyle name="标题 4 2 3" xfId="333"/>
    <cellStyle name="标题 4 2 4" xfId="334"/>
    <cellStyle name="标题 4 3" xfId="335"/>
    <cellStyle name="解释性文本 2 2 3" xfId="336"/>
    <cellStyle name="汇总 2 2" xfId="337"/>
    <cellStyle name="标题 5 2" xfId="338"/>
    <cellStyle name="标题 5 2 2" xfId="339"/>
    <cellStyle name="标题 5 2 3" xfId="340"/>
    <cellStyle name="标题 5 3" xfId="341"/>
    <cellStyle name="差 2" xfId="342"/>
    <cellStyle name="差 2 2" xfId="343"/>
    <cellStyle name="差 2 4" xfId="344"/>
    <cellStyle name="差 2 2 2" xfId="345"/>
    <cellStyle name="差 2 2 3" xfId="346"/>
    <cellStyle name="差 2 3" xfId="347"/>
    <cellStyle name="差 3" xfId="348"/>
    <cellStyle name="常规 21 2" xfId="349"/>
    <cellStyle name="常规 10" xfId="350"/>
    <cellStyle name="强调文字颜色 6 2" xfId="351"/>
    <cellStyle name="常规 21 15" xfId="352"/>
    <cellStyle name="常规 21 20" xfId="353"/>
    <cellStyle name="常规 100" xfId="354"/>
    <cellStyle name="强调文字颜色 6 3" xfId="355"/>
    <cellStyle name="常规 21 16" xfId="356"/>
    <cellStyle name="常规 21 21" xfId="357"/>
    <cellStyle name="常规 101" xfId="358"/>
    <cellStyle name="常规 21 17" xfId="359"/>
    <cellStyle name="常规 21 22" xfId="360"/>
    <cellStyle name="常规 102" xfId="361"/>
    <cellStyle name="常规 21 18" xfId="362"/>
    <cellStyle name="常规 21 23" xfId="363"/>
    <cellStyle name="常规 103" xfId="364"/>
    <cellStyle name="常规 21 19" xfId="365"/>
    <cellStyle name="常规 21 24" xfId="366"/>
    <cellStyle name="常规 104" xfId="367"/>
    <cellStyle name="常规 21 25" xfId="368"/>
    <cellStyle name="常规 105" xfId="369"/>
    <cellStyle name="常规 110" xfId="370"/>
    <cellStyle name="常规 21 26" xfId="371"/>
    <cellStyle name="常规 106" xfId="372"/>
    <cellStyle name="常规 111" xfId="373"/>
    <cellStyle name="常规 107" xfId="374"/>
    <cellStyle name="常规 112" xfId="375"/>
    <cellStyle name="常规 21 3" xfId="376"/>
    <cellStyle name="常规 11" xfId="377"/>
    <cellStyle name="常规 115" xfId="378"/>
    <cellStyle name="常规 120" xfId="379"/>
    <cellStyle name="检查单元格 2 4" xfId="380"/>
    <cellStyle name="常规 116" xfId="381"/>
    <cellStyle name="常规 121" xfId="382"/>
    <cellStyle name="常规 117" xfId="383"/>
    <cellStyle name="常规 122" xfId="384"/>
    <cellStyle name="常规 118" xfId="385"/>
    <cellStyle name="常规 123" xfId="386"/>
    <cellStyle name="常规 119" xfId="387"/>
    <cellStyle name="常规 124" xfId="388"/>
    <cellStyle name="常规 21 4" xfId="389"/>
    <cellStyle name="常规 12" xfId="390"/>
    <cellStyle name="常规 125" xfId="391"/>
    <cellStyle name="常规 130" xfId="392"/>
    <cellStyle name="常规 128" xfId="393"/>
    <cellStyle name="常规 133" xfId="394"/>
    <cellStyle name="常规 129" xfId="395"/>
    <cellStyle name="常规 134" xfId="396"/>
    <cellStyle name="常规 21 5" xfId="397"/>
    <cellStyle name="常规 13" xfId="398"/>
    <cellStyle name="常规 13 2" xfId="399"/>
    <cellStyle name="常规 13 3" xfId="400"/>
    <cellStyle name="常规 13 4" xfId="401"/>
    <cellStyle name="常规 135" xfId="402"/>
    <cellStyle name="常规 140" xfId="403"/>
    <cellStyle name="强调文字颜色 1 2 2" xfId="404"/>
    <cellStyle name="常规 136" xfId="405"/>
    <cellStyle name="常规 141" xfId="406"/>
    <cellStyle name="常规 21 6" xfId="407"/>
    <cellStyle name="常规 14" xfId="408"/>
    <cellStyle name="常规 14 2" xfId="409"/>
    <cellStyle name="常规 14 3" xfId="410"/>
    <cellStyle name="常规 145" xfId="411"/>
    <cellStyle name="常规 150" xfId="412"/>
    <cellStyle name="常规 157" xfId="413"/>
    <cellStyle name="常规 162" xfId="414"/>
    <cellStyle name="链接单元格 2 2 2" xfId="415"/>
    <cellStyle name="常规 17" xfId="416"/>
    <cellStyle name="常规 22" xfId="417"/>
    <cellStyle name="检查单元格 2 2 3" xfId="418"/>
    <cellStyle name="常规 21 9" xfId="419"/>
    <cellStyle name="常规 18" xfId="420"/>
    <cellStyle name="常规 23" xfId="421"/>
    <cellStyle name="常规 18 2" xfId="422"/>
    <cellStyle name="常规 18 3" xfId="423"/>
    <cellStyle name="常规 2" xfId="424"/>
    <cellStyle name="常规 2 2" xfId="425"/>
    <cellStyle name="常规 37" xfId="426"/>
    <cellStyle name="常规 42" xfId="427"/>
    <cellStyle name="常规 2 2 2" xfId="428"/>
    <cellStyle name="常规 38" xfId="429"/>
    <cellStyle name="常规 43" xfId="430"/>
    <cellStyle name="常规 2 2 3" xfId="431"/>
    <cellStyle name="常规 2 3" xfId="432"/>
    <cellStyle name="常规 20 2" xfId="433"/>
    <cellStyle name="常规 21 10" xfId="434"/>
    <cellStyle name="常规 21 11" xfId="435"/>
    <cellStyle name="常规 4 2" xfId="436"/>
    <cellStyle name="常规 21 12" xfId="437"/>
    <cellStyle name="常规 4 3" xfId="438"/>
    <cellStyle name="常规 21 13" xfId="439"/>
    <cellStyle name="常规 21 14" xfId="440"/>
    <cellStyle name="常规 27" xfId="441"/>
    <cellStyle name="常规 32" xfId="442"/>
    <cellStyle name="常规 28" xfId="443"/>
    <cellStyle name="常规 33" xfId="444"/>
    <cellStyle name="常规 29" xfId="445"/>
    <cellStyle name="常规 34" xfId="446"/>
    <cellStyle name="常规 35" xfId="447"/>
    <cellStyle name="常规 40" xfId="448"/>
    <cellStyle name="常规 36" xfId="449"/>
    <cellStyle name="常规 41" xfId="450"/>
    <cellStyle name="常规 45" xfId="451"/>
    <cellStyle name="常规 50" xfId="452"/>
    <cellStyle name="常规 48" xfId="453"/>
    <cellStyle name="常规 53" xfId="454"/>
    <cellStyle name="常规 49" xfId="455"/>
    <cellStyle name="常规 54" xfId="456"/>
    <cellStyle name="常规 55" xfId="457"/>
    <cellStyle name="常规 60" xfId="458"/>
    <cellStyle name="常规 56" xfId="459"/>
    <cellStyle name="常规 61" xfId="460"/>
    <cellStyle name="常规 59" xfId="461"/>
    <cellStyle name="常规 64" xfId="462"/>
    <cellStyle name="注释 2" xfId="463"/>
    <cellStyle name="常规 6 2" xfId="464"/>
    <cellStyle name="常规 65" xfId="465"/>
    <cellStyle name="常规 70" xfId="466"/>
    <cellStyle name="常规 66" xfId="467"/>
    <cellStyle name="常规 71" xfId="468"/>
    <cellStyle name="常规 67" xfId="469"/>
    <cellStyle name="常规 72" xfId="470"/>
    <cellStyle name="警告文本 2" xfId="471"/>
    <cellStyle name="常规 68" xfId="472"/>
    <cellStyle name="常规 73" xfId="473"/>
    <cellStyle name="警告文本 3" xfId="474"/>
    <cellStyle name="常规 69" xfId="475"/>
    <cellStyle name="常规 74" xfId="476"/>
    <cellStyle name="常规 7" xfId="477"/>
    <cellStyle name="常规 75" xfId="478"/>
    <cellStyle name="常规 80" xfId="479"/>
    <cellStyle name="常规 76" xfId="480"/>
    <cellStyle name="常规 81" xfId="481"/>
    <cellStyle name="常规 77" xfId="482"/>
    <cellStyle name="常规 82" xfId="483"/>
    <cellStyle name="常规 78" xfId="484"/>
    <cellStyle name="常规 83" xfId="485"/>
    <cellStyle name="常规 79" xfId="486"/>
    <cellStyle name="常规 84" xfId="487"/>
    <cellStyle name="常规 8" xfId="488"/>
    <cellStyle name="常规 86" xfId="489"/>
    <cellStyle name="常规 91" xfId="490"/>
    <cellStyle name="常规 87" xfId="491"/>
    <cellStyle name="常规 92" xfId="492"/>
    <cellStyle name="常规 88" xfId="493"/>
    <cellStyle name="常规 93" xfId="494"/>
    <cellStyle name="常规 89" xfId="495"/>
    <cellStyle name="常规 94" xfId="496"/>
    <cellStyle name="常规 9" xfId="497"/>
    <cellStyle name="常规 95" xfId="498"/>
    <cellStyle name="常规 98" xfId="499"/>
    <cellStyle name="常规 99" xfId="500"/>
    <cellStyle name="好 2" xfId="501"/>
    <cellStyle name="好 2 2" xfId="502"/>
    <cellStyle name="好 2 2 3" xfId="503"/>
    <cellStyle name="好 3" xfId="504"/>
    <cellStyle name="汇总 2" xfId="505"/>
    <cellStyle name="汇总 2 2 2" xfId="506"/>
    <cellStyle name="汇总 2 2 3" xfId="507"/>
    <cellStyle name="警告文本 2 2 2" xfId="508"/>
    <cellStyle name="汇总 3" xfId="509"/>
    <cellStyle name="计算 2 4" xfId="510"/>
    <cellStyle name="解释性文本 2" xfId="511"/>
    <cellStyle name="强调文字颜色 3 2 2 2" xfId="512"/>
    <cellStyle name="解释性文本 3" xfId="513"/>
    <cellStyle name="警告文本 2 2" xfId="514"/>
    <cellStyle name="警告文本 2 2 3" xfId="515"/>
    <cellStyle name="警告文本 2 3" xfId="516"/>
    <cellStyle name="警告文本 2 4" xfId="517"/>
    <cellStyle name="链接单元格 2" xfId="518"/>
    <cellStyle name="链接单元格 2 2" xfId="519"/>
    <cellStyle name="链接单元格 2 3" xfId="520"/>
    <cellStyle name="链接单元格 2 4" xfId="521"/>
    <cellStyle name="强调文字颜色 1 2" xfId="522"/>
    <cellStyle name="强调文字颜色 1 2 2 3" xfId="523"/>
    <cellStyle name="强调文字颜色 6 2 2 2" xfId="524"/>
    <cellStyle name="强调文字颜色 1 3" xfId="525"/>
    <cellStyle name="强调文字颜色 2 2" xfId="526"/>
    <cellStyle name="强调文字颜色 2 2 2 3" xfId="527"/>
    <cellStyle name="强调文字颜色 2 3" xfId="528"/>
    <cellStyle name="强调文字颜色 3 2" xfId="529"/>
    <cellStyle name="适中 2 3" xfId="530"/>
    <cellStyle name="强调文字颜色 3 2 2" xfId="531"/>
    <cellStyle name="强调文字颜色 3 2 2 3" xfId="532"/>
    <cellStyle name="适中 2 4" xfId="533"/>
    <cellStyle name="强调文字颜色 3 2 3" xfId="534"/>
    <cellStyle name="强调文字颜色 3 3" xfId="535"/>
    <cellStyle name="强调文字颜色 4 2" xfId="536"/>
    <cellStyle name="强调文字颜色 4 2 2 2" xfId="537"/>
    <cellStyle name="强调文字颜色 4 2 3" xfId="538"/>
    <cellStyle name="强调文字颜色 4 2 4" xfId="539"/>
    <cellStyle name="强调文字颜色 4 3" xfId="540"/>
    <cellStyle name="强调文字颜色 5 2" xfId="541"/>
    <cellStyle name="强调文字颜色 5 2 2" xfId="542"/>
    <cellStyle name="强调文字颜色 5 2 2 2" xfId="543"/>
    <cellStyle name="强调文字颜色 5 2 2 3" xfId="544"/>
    <cellStyle name="强调文字颜色 5 2 3" xfId="545"/>
    <cellStyle name="强调文字颜色 5 2 4" xfId="546"/>
    <cellStyle name="强调文字颜色 5 3" xfId="547"/>
    <cellStyle name="强调文字颜色 6 2 2" xfId="548"/>
    <cellStyle name="强调文字颜色 6 2 2 3" xfId="549"/>
    <cellStyle name="强调文字颜色 6 2 3" xfId="550"/>
    <cellStyle name="强调文字颜色 6 2 4" xfId="551"/>
    <cellStyle name="适中 2 2" xfId="552"/>
    <cellStyle name="适中 2 2 2" xfId="553"/>
    <cellStyle name="适中 2 2 3" xfId="554"/>
    <cellStyle name="适中 3" xfId="555"/>
    <cellStyle name="输出 2" xfId="556"/>
    <cellStyle name="输出 2 2" xfId="557"/>
    <cellStyle name="输出 2 2 2" xfId="558"/>
    <cellStyle name="输出 2 2 3" xfId="559"/>
    <cellStyle name="输出 3" xfId="560"/>
    <cellStyle name="输入 2" xfId="561"/>
    <cellStyle name="输入 2 2" xfId="562"/>
    <cellStyle name="输入 2 2 3" xfId="563"/>
    <cellStyle name="输入 2 3" xfId="564"/>
    <cellStyle name="输入 2 4" xfId="565"/>
    <cellStyle name="输入 3" xfId="566"/>
    <cellStyle name="样式 1" xfId="567"/>
    <cellStyle name="注释 2 2" xfId="568"/>
    <cellStyle name="注释 2 2 2" xfId="569"/>
    <cellStyle name="注释 2 2 3" xfId="570"/>
    <cellStyle name="注释 2 3" xfId="571"/>
    <cellStyle name="注释 2 4" xfId="572"/>
  </cellStyles>
  <tableStyles count="0" defaultTableStyle="TableStyleMedium9"/>
  <colors>
    <mruColors>
      <color rgb="0000B05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3"/>
  <sheetViews>
    <sheetView tabSelected="1" zoomScaleSheetLayoutView="60" topLeftCell="A4" workbookViewId="0">
      <selection activeCell="N13" sqref="N13"/>
    </sheetView>
  </sheetViews>
  <sheetFormatPr defaultColWidth="8.875" defaultRowHeight="13.5"/>
  <cols>
    <col min="1" max="1" width="5.5" style="2" customWidth="1"/>
    <col min="2" max="2" width="11.125" style="2" customWidth="1"/>
    <col min="3" max="3" width="13.75" style="2" customWidth="1"/>
    <col min="4" max="5" width="6.625" style="2" customWidth="1"/>
    <col min="6" max="6" width="5.875" style="2" customWidth="1"/>
    <col min="7" max="7" width="7.125" style="2" hidden="1" customWidth="1"/>
    <col min="8" max="8" width="9.125" style="2" customWidth="1"/>
    <col min="9" max="9" width="5.5" style="2" customWidth="1"/>
    <col min="10" max="10" width="6.25" style="2" customWidth="1"/>
    <col min="11" max="11" width="9.75" style="2" customWidth="1"/>
    <col min="12" max="12" width="6.75" style="2" customWidth="1"/>
    <col min="13" max="13" width="9.875" style="2" customWidth="1"/>
    <col min="14" max="14" width="8.625" style="2" customWidth="1"/>
    <col min="15" max="15" width="4.875" style="2" hidden="1" customWidth="1"/>
    <col min="16" max="16" width="11.375" style="3" customWidth="1"/>
    <col min="17" max="17" width="16" style="2" customWidth="1"/>
    <col min="18" max="18" width="8.125" style="2" hidden="1" customWidth="1"/>
    <col min="19" max="19" width="6.375" style="2" hidden="1" customWidth="1"/>
    <col min="20" max="20" width="6.625" style="2" hidden="1" customWidth="1"/>
    <col min="21" max="21" width="9.25" style="2" hidden="1" customWidth="1"/>
    <col min="22" max="22" width="7.375" style="2" hidden="1" customWidth="1"/>
    <col min="23" max="23" width="5.625" style="2" hidden="1" customWidth="1"/>
    <col min="24" max="24" width="15.125" style="2" hidden="1" customWidth="1"/>
    <col min="25" max="25" width="4.625" style="2" hidden="1" customWidth="1"/>
    <col min="26" max="26" width="5.25" style="2" hidden="1" customWidth="1"/>
    <col min="27" max="27" width="9" style="2" hidden="1" customWidth="1"/>
    <col min="28" max="28" width="7.375" style="2" hidden="1" customWidth="1"/>
    <col min="29" max="29" width="8.875" style="2" hidden="1" customWidth="1"/>
    <col min="30" max="31" width="9" style="2" hidden="1" customWidth="1"/>
    <col min="32" max="32" width="9.625" style="2" hidden="1" customWidth="1"/>
    <col min="33" max="33" width="9" style="2" hidden="1" customWidth="1"/>
    <col min="34" max="34" width="5.875" style="2" hidden="1" customWidth="1"/>
    <col min="35" max="35" width="13.5" style="2" hidden="1" customWidth="1"/>
    <col min="36" max="36" width="8.875" style="2" hidden="1" customWidth="1"/>
    <col min="37" max="16384" width="8.875" style="2"/>
  </cols>
  <sheetData>
    <row r="1" ht="66" customHeight="1" spans="1:3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ht="25" customHeight="1" spans="1:3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customHeight="1" spans="1:36">
      <c r="A3" s="8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4"/>
      <c r="J3" s="14"/>
      <c r="K3" s="14"/>
      <c r="L3" s="14" t="s">
        <v>10</v>
      </c>
      <c r="M3" s="14" t="s">
        <v>11</v>
      </c>
      <c r="N3" s="14"/>
      <c r="O3" s="14" t="s">
        <v>12</v>
      </c>
      <c r="P3" s="14" t="s">
        <v>13</v>
      </c>
      <c r="Q3" s="14"/>
      <c r="R3" s="15"/>
      <c r="S3" s="16" t="s">
        <v>14</v>
      </c>
      <c r="T3" s="16"/>
      <c r="U3" s="16" t="s">
        <v>15</v>
      </c>
      <c r="V3" s="16"/>
      <c r="W3" s="16" t="s">
        <v>16</v>
      </c>
      <c r="X3" s="16"/>
      <c r="Y3" s="16"/>
      <c r="Z3" s="16" t="s">
        <v>17</v>
      </c>
      <c r="AA3" s="16"/>
      <c r="AB3" s="16"/>
      <c r="AC3" s="16" t="s">
        <v>18</v>
      </c>
      <c r="AD3" s="16"/>
      <c r="AE3" s="16"/>
      <c r="AF3" s="16" t="s">
        <v>19</v>
      </c>
      <c r="AG3" s="16" t="s">
        <v>20</v>
      </c>
      <c r="AH3" s="16" t="s">
        <v>21</v>
      </c>
      <c r="AI3" s="16" t="s">
        <v>22</v>
      </c>
      <c r="AJ3" s="17"/>
    </row>
    <row r="4" ht="45.6" customHeight="1" spans="1:36">
      <c r="A4" s="18"/>
      <c r="B4" s="19"/>
      <c r="C4" s="17"/>
      <c r="D4" s="17"/>
      <c r="E4" s="20"/>
      <c r="F4" s="21"/>
      <c r="G4" s="22"/>
      <c r="H4" s="22" t="s">
        <v>23</v>
      </c>
      <c r="I4" s="22" t="s">
        <v>24</v>
      </c>
      <c r="J4" s="22" t="s">
        <v>25</v>
      </c>
      <c r="K4" s="22" t="s">
        <v>26</v>
      </c>
      <c r="L4" s="22"/>
      <c r="M4" s="22" t="s">
        <v>27</v>
      </c>
      <c r="N4" s="22" t="s">
        <v>28</v>
      </c>
      <c r="O4" s="22"/>
      <c r="P4" s="22" t="s">
        <v>29</v>
      </c>
      <c r="Q4" s="22" t="s">
        <v>30</v>
      </c>
      <c r="R4" s="15" t="s">
        <v>31</v>
      </c>
      <c r="S4" s="16" t="s">
        <v>32</v>
      </c>
      <c r="T4" s="16" t="s">
        <v>33</v>
      </c>
      <c r="U4" s="16" t="s">
        <v>32</v>
      </c>
      <c r="V4" s="16" t="s">
        <v>33</v>
      </c>
      <c r="W4" s="16" t="s">
        <v>34</v>
      </c>
      <c r="X4" s="16" t="s">
        <v>35</v>
      </c>
      <c r="Y4" s="16" t="s">
        <v>33</v>
      </c>
      <c r="Z4" s="16" t="s">
        <v>34</v>
      </c>
      <c r="AA4" s="16" t="s">
        <v>35</v>
      </c>
      <c r="AB4" s="16" t="s">
        <v>33</v>
      </c>
      <c r="AC4" s="16" t="s">
        <v>34</v>
      </c>
      <c r="AD4" s="16" t="s">
        <v>35</v>
      </c>
      <c r="AE4" s="16" t="s">
        <v>33</v>
      </c>
      <c r="AF4" s="16"/>
      <c r="AG4" s="16"/>
      <c r="AH4" s="16"/>
      <c r="AI4" s="16"/>
      <c r="AJ4" s="17"/>
    </row>
    <row r="5" s="1" customFormat="1" ht="30.6" customHeight="1" spans="1:36">
      <c r="A5" s="23">
        <v>1</v>
      </c>
      <c r="B5" s="24" t="s">
        <v>36</v>
      </c>
      <c r="C5" s="24" t="s">
        <v>37</v>
      </c>
      <c r="D5" s="24"/>
      <c r="E5" s="24" t="s">
        <v>38</v>
      </c>
      <c r="F5" s="25"/>
      <c r="G5" s="26"/>
      <c r="H5" s="27" t="s">
        <v>39</v>
      </c>
      <c r="I5" s="27">
        <v>2.5</v>
      </c>
      <c r="J5" s="27">
        <v>2.5</v>
      </c>
      <c r="K5" s="27">
        <v>667</v>
      </c>
      <c r="L5" s="28">
        <v>0.05</v>
      </c>
      <c r="M5" s="29" t="s">
        <v>40</v>
      </c>
      <c r="N5" s="29" t="s">
        <v>40</v>
      </c>
      <c r="O5" s="30"/>
      <c r="P5" s="24" t="s">
        <v>41</v>
      </c>
      <c r="Q5" s="24" t="s">
        <v>42</v>
      </c>
      <c r="R5" s="31">
        <f t="shared" ref="R5:R14" si="0">IF(G5=0,0,(500+4*L5*(1+P5))*(0.5+0.5*G5))</f>
        <v>0</v>
      </c>
      <c r="S5" s="32">
        <f>IF(L5&lt;=1,20,IF(L5&lt;=10,40,IF(L5&lt;=50,80,100)))</f>
        <v>20</v>
      </c>
      <c r="T5" s="32">
        <f>S5*4</f>
        <v>80</v>
      </c>
      <c r="U5" s="33" t="s">
        <v>43</v>
      </c>
      <c r="V5" s="33" t="s">
        <v>44</v>
      </c>
      <c r="W5" s="34">
        <v>0</v>
      </c>
      <c r="X5" s="35" t="s">
        <v>45</v>
      </c>
      <c r="Y5" s="36">
        <f>IF(X5="壁厚小于12",1.15*50*W5,IF(X5="不锈钢材料",50*W5*1.2,IF(X5="堆焊层检测",50*W5*1.2,50*W5)))</f>
        <v>0</v>
      </c>
      <c r="Z5" s="34" t="e">
        <f>(K5+3.14*H5*(2+K5/2000))/2000</f>
        <v>#VALUE!</v>
      </c>
      <c r="AA5" s="35" t="s">
        <v>46</v>
      </c>
      <c r="AB5" s="36" t="e">
        <f>IF(AA5="荧光磁粉",1.5*40*Z5,IF(AA5="油悬液",1.5*40*Z5,40*Z5))</f>
        <v>#VALUE!</v>
      </c>
      <c r="AC5" s="34">
        <v>0</v>
      </c>
      <c r="AD5" s="35" t="s">
        <v>47</v>
      </c>
      <c r="AE5" s="37">
        <f>IF(AD5="荧光渗透剂",1.5*80*AC5,80*AC5)</f>
        <v>0</v>
      </c>
      <c r="AF5" s="36" t="e">
        <f t="shared" ref="AF5:AF14" si="1">R5+T5+Y5+AB5+AE5</f>
        <v>#VALUE!</v>
      </c>
      <c r="AG5" s="35" t="s">
        <v>48</v>
      </c>
      <c r="AH5" s="38">
        <v>0</v>
      </c>
      <c r="AI5" s="36" t="e">
        <f t="shared" ref="AI5:AI14" si="2">ROUND(IF(AG5="大于等于4m",(AF5*1.1+AF5*AH5),IF(AG5="大于等于7m",(AF5*1.2+AF5*AH5),AF5*(1+AH5))),0)</f>
        <v>#VALUE!</v>
      </c>
      <c r="AJ5" s="23"/>
    </row>
    <row r="6" spans="1:36">
      <c r="A6" s="17">
        <v>2</v>
      </c>
      <c r="B6" s="39" t="s">
        <v>49</v>
      </c>
      <c r="C6" s="40" t="s">
        <v>50</v>
      </c>
      <c r="D6" s="41"/>
      <c r="E6" s="41" t="s">
        <v>51</v>
      </c>
      <c r="F6" s="25"/>
      <c r="G6" s="42"/>
      <c r="H6" s="43" t="s">
        <v>52</v>
      </c>
      <c r="I6" s="27">
        <v>12</v>
      </c>
      <c r="J6" s="27">
        <v>16</v>
      </c>
      <c r="K6" s="27">
        <v>16000</v>
      </c>
      <c r="L6" s="28">
        <v>116.5</v>
      </c>
      <c r="M6" s="44" t="s">
        <v>53</v>
      </c>
      <c r="N6" s="44" t="s">
        <v>53</v>
      </c>
      <c r="O6" s="30"/>
      <c r="P6" s="41" t="s">
        <v>54</v>
      </c>
      <c r="Q6" s="41" t="s">
        <v>55</v>
      </c>
      <c r="R6" s="45">
        <f t="shared" si="0"/>
        <v>0</v>
      </c>
      <c r="S6" s="46">
        <f>IF(L6&lt;=1,20,IF(L6&lt;=10,40,IF(L6&lt;=50,80,100)))</f>
        <v>100</v>
      </c>
      <c r="T6" s="46">
        <f>S6*4</f>
        <v>400</v>
      </c>
      <c r="U6" s="47" t="s">
        <v>56</v>
      </c>
      <c r="V6" s="47" t="s">
        <v>44</v>
      </c>
      <c r="W6" s="48">
        <v>0</v>
      </c>
      <c r="X6" s="49" t="s">
        <v>45</v>
      </c>
      <c r="Y6" s="50">
        <f>IF(X6="壁厚小于12",1.15*50*W6,IF(X6="不锈钢材料",50*W6*1.2,IF(X6="堆焊层检测",50*W6*1.2,50*W6)))</f>
        <v>0</v>
      </c>
      <c r="Z6" s="48" t="e">
        <f>(K6+3.14*H6*(2+K6/2000))/2000</f>
        <v>#VALUE!</v>
      </c>
      <c r="AA6" s="49" t="s">
        <v>46</v>
      </c>
      <c r="AB6" s="50" t="e">
        <f>IF(AA6="荧光磁粉",1.5*40*Z6,IF(AA6="油悬液",1.5*40*Z6,40*Z6))</f>
        <v>#VALUE!</v>
      </c>
      <c r="AC6" s="48">
        <v>0</v>
      </c>
      <c r="AD6" s="49" t="s">
        <v>47</v>
      </c>
      <c r="AE6" s="16">
        <f>IF(AD6="荧光渗透剂",1.5*80*AC6,80*AC6)</f>
        <v>0</v>
      </c>
      <c r="AF6" s="50" t="e">
        <f t="shared" si="1"/>
        <v>#VALUE!</v>
      </c>
      <c r="AG6" s="49" t="s">
        <v>48</v>
      </c>
      <c r="AH6" s="51">
        <v>0</v>
      </c>
      <c r="AI6" s="50" t="e">
        <f t="shared" si="2"/>
        <v>#VALUE!</v>
      </c>
      <c r="AJ6" s="17"/>
    </row>
    <row r="7" ht="24" spans="1:36">
      <c r="A7" s="17">
        <v>3</v>
      </c>
      <c r="B7" s="39" t="s">
        <v>57</v>
      </c>
      <c r="C7" s="40" t="s">
        <v>58</v>
      </c>
      <c r="D7" s="25"/>
      <c r="E7" s="24" t="s">
        <v>38</v>
      </c>
      <c r="F7" s="25"/>
      <c r="G7" s="42"/>
      <c r="H7" s="43" t="s">
        <v>59</v>
      </c>
      <c r="I7" s="27">
        <v>3</v>
      </c>
      <c r="J7" s="27">
        <v>3</v>
      </c>
      <c r="K7" s="27">
        <v>750</v>
      </c>
      <c r="L7" s="52">
        <v>0.085</v>
      </c>
      <c r="M7" s="53" t="s">
        <v>60</v>
      </c>
      <c r="N7" s="54" t="s">
        <v>60</v>
      </c>
      <c r="O7" s="30"/>
      <c r="P7" s="24" t="s">
        <v>61</v>
      </c>
      <c r="Q7" s="24" t="s">
        <v>42</v>
      </c>
      <c r="R7" s="45">
        <f t="shared" si="0"/>
        <v>0</v>
      </c>
      <c r="S7" s="46">
        <f t="shared" ref="S7:S14" si="3">IF(L7&lt;=1,20,IF(L7&lt;=10,40,IF(L7&lt;=50,80,100)))</f>
        <v>20</v>
      </c>
      <c r="T7" s="46">
        <f>S7*4</f>
        <v>80</v>
      </c>
      <c r="U7" s="47" t="s">
        <v>62</v>
      </c>
      <c r="V7" s="47" t="s">
        <v>44</v>
      </c>
      <c r="W7" s="48">
        <v>0</v>
      </c>
      <c r="X7" s="49" t="s">
        <v>45</v>
      </c>
      <c r="Y7" s="50">
        <f t="shared" ref="Y7:Y14" si="4">IF(X7="壁厚小于12",1.15*50*W7,IF(X7="不锈钢材料",50*W7*1.2,IF(X7="堆焊层检测",50*W7*1.2,50*W7)))</f>
        <v>0</v>
      </c>
      <c r="Z7" s="48" t="e">
        <f t="shared" ref="Z7:Z14" si="5">(K7+3.14*H7*(2+K7/2000))/2000</f>
        <v>#VALUE!</v>
      </c>
      <c r="AA7" s="49" t="s">
        <v>46</v>
      </c>
      <c r="AB7" s="50" t="e">
        <f t="shared" ref="AB7:AB14" si="6">IF(AA7="荧光磁粉",1.5*40*Z7,IF(AA7="油悬液",1.5*40*Z7,40*Z7))</f>
        <v>#VALUE!</v>
      </c>
      <c r="AC7" s="48">
        <v>0</v>
      </c>
      <c r="AD7" s="49" t="s">
        <v>47</v>
      </c>
      <c r="AE7" s="16">
        <f t="shared" ref="AE7:AE14" si="7">IF(AD7="荧光渗透剂",1.5*80*AC7,80*AC7)</f>
        <v>0</v>
      </c>
      <c r="AF7" s="50" t="e">
        <f t="shared" si="1"/>
        <v>#VALUE!</v>
      </c>
      <c r="AG7" s="49" t="s">
        <v>48</v>
      </c>
      <c r="AH7" s="51">
        <v>0</v>
      </c>
      <c r="AI7" s="50" t="e">
        <f t="shared" si="2"/>
        <v>#VALUE!</v>
      </c>
      <c r="AJ7" s="17"/>
    </row>
    <row r="8" spans="1:36">
      <c r="A8" s="17">
        <v>4</v>
      </c>
      <c r="B8" s="39" t="s">
        <v>63</v>
      </c>
      <c r="C8" s="40" t="s">
        <v>64</v>
      </c>
      <c r="D8" s="25"/>
      <c r="E8" s="24" t="s">
        <v>38</v>
      </c>
      <c r="F8" s="25"/>
      <c r="G8" s="42"/>
      <c r="H8" s="43" t="s">
        <v>65</v>
      </c>
      <c r="I8" s="27">
        <v>6</v>
      </c>
      <c r="J8" s="27" t="s">
        <v>66</v>
      </c>
      <c r="K8" s="27">
        <v>1500</v>
      </c>
      <c r="L8" s="52">
        <v>1.2</v>
      </c>
      <c r="M8" s="53" t="s">
        <v>60</v>
      </c>
      <c r="N8" s="54"/>
      <c r="O8" s="30"/>
      <c r="P8" s="24" t="s">
        <v>67</v>
      </c>
      <c r="Q8" s="24" t="s">
        <v>42</v>
      </c>
      <c r="R8" s="45">
        <f t="shared" si="0"/>
        <v>0</v>
      </c>
      <c r="S8" s="46">
        <f t="shared" si="3"/>
        <v>40</v>
      </c>
      <c r="T8" s="46">
        <f t="shared" ref="T8:T14" si="8">S8*4</f>
        <v>160</v>
      </c>
      <c r="U8" s="47" t="s">
        <v>68</v>
      </c>
      <c r="V8" s="47" t="s">
        <v>44</v>
      </c>
      <c r="W8" s="48">
        <v>0</v>
      </c>
      <c r="X8" s="49" t="s">
        <v>45</v>
      </c>
      <c r="Y8" s="50">
        <f t="shared" si="4"/>
        <v>0</v>
      </c>
      <c r="Z8" s="48" t="e">
        <f t="shared" si="5"/>
        <v>#VALUE!</v>
      </c>
      <c r="AA8" s="49" t="s">
        <v>46</v>
      </c>
      <c r="AB8" s="50" t="e">
        <f t="shared" si="6"/>
        <v>#VALUE!</v>
      </c>
      <c r="AC8" s="48">
        <v>0</v>
      </c>
      <c r="AD8" s="49" t="s">
        <v>47</v>
      </c>
      <c r="AE8" s="16">
        <f t="shared" si="7"/>
        <v>0</v>
      </c>
      <c r="AF8" s="50" t="e">
        <f t="shared" si="1"/>
        <v>#VALUE!</v>
      </c>
      <c r="AG8" s="49" t="s">
        <v>48</v>
      </c>
      <c r="AH8" s="51">
        <v>0</v>
      </c>
      <c r="AI8" s="50" t="e">
        <f t="shared" si="2"/>
        <v>#VALUE!</v>
      </c>
      <c r="AJ8" s="17"/>
    </row>
    <row r="9" spans="1:36">
      <c r="A9" s="17">
        <v>5</v>
      </c>
      <c r="B9" s="39" t="s">
        <v>63</v>
      </c>
      <c r="C9" s="40" t="s">
        <v>64</v>
      </c>
      <c r="D9" s="25"/>
      <c r="E9" s="24" t="s">
        <v>38</v>
      </c>
      <c r="F9" s="25"/>
      <c r="G9" s="42"/>
      <c r="H9" s="43" t="s">
        <v>65</v>
      </c>
      <c r="I9" s="27">
        <v>6</v>
      </c>
      <c r="J9" s="27" t="s">
        <v>66</v>
      </c>
      <c r="K9" s="27">
        <v>1500</v>
      </c>
      <c r="L9" s="52">
        <v>1.2</v>
      </c>
      <c r="M9" s="53" t="s">
        <v>60</v>
      </c>
      <c r="N9" s="54"/>
      <c r="O9" s="30"/>
      <c r="P9" s="24" t="s">
        <v>67</v>
      </c>
      <c r="Q9" s="24" t="s">
        <v>42</v>
      </c>
      <c r="R9" s="45">
        <f t="shared" si="0"/>
        <v>0</v>
      </c>
      <c r="S9" s="46">
        <f t="shared" si="3"/>
        <v>40</v>
      </c>
      <c r="T9" s="46">
        <f t="shared" si="8"/>
        <v>160</v>
      </c>
      <c r="U9" s="47" t="s">
        <v>69</v>
      </c>
      <c r="V9" s="47" t="s">
        <v>44</v>
      </c>
      <c r="W9" s="48">
        <v>0</v>
      </c>
      <c r="X9" s="49" t="s">
        <v>45</v>
      </c>
      <c r="Y9" s="50">
        <f t="shared" si="4"/>
        <v>0</v>
      </c>
      <c r="Z9" s="48" t="e">
        <f t="shared" si="5"/>
        <v>#VALUE!</v>
      </c>
      <c r="AA9" s="49" t="s">
        <v>46</v>
      </c>
      <c r="AB9" s="50" t="e">
        <f t="shared" si="6"/>
        <v>#VALUE!</v>
      </c>
      <c r="AC9" s="48">
        <v>0</v>
      </c>
      <c r="AD9" s="49" t="s">
        <v>47</v>
      </c>
      <c r="AE9" s="16">
        <f t="shared" si="7"/>
        <v>0</v>
      </c>
      <c r="AF9" s="50" t="e">
        <f t="shared" si="1"/>
        <v>#VALUE!</v>
      </c>
      <c r="AG9" s="49" t="s">
        <v>48</v>
      </c>
      <c r="AH9" s="51">
        <v>0</v>
      </c>
      <c r="AI9" s="50" t="e">
        <f t="shared" si="2"/>
        <v>#VALUE!</v>
      </c>
      <c r="AJ9" s="17"/>
    </row>
    <row r="10" spans="1:36">
      <c r="A10" s="17">
        <v>6</v>
      </c>
      <c r="B10" s="39" t="s">
        <v>49</v>
      </c>
      <c r="C10" s="40" t="s">
        <v>70</v>
      </c>
      <c r="D10" s="25"/>
      <c r="E10" s="24" t="s">
        <v>38</v>
      </c>
      <c r="F10" s="25"/>
      <c r="G10" s="42"/>
      <c r="H10" s="43" t="s">
        <v>71</v>
      </c>
      <c r="I10" s="27">
        <v>12</v>
      </c>
      <c r="J10" s="27">
        <v>12</v>
      </c>
      <c r="K10" s="27">
        <v>2890</v>
      </c>
      <c r="L10" s="52">
        <v>3</v>
      </c>
      <c r="M10" s="44" t="s">
        <v>53</v>
      </c>
      <c r="N10" s="44" t="s">
        <v>53</v>
      </c>
      <c r="O10" s="30"/>
      <c r="P10" s="55" t="s">
        <v>72</v>
      </c>
      <c r="Q10" s="41" t="s">
        <v>55</v>
      </c>
      <c r="R10" s="45">
        <f t="shared" si="0"/>
        <v>0</v>
      </c>
      <c r="S10" s="46">
        <f t="shared" si="3"/>
        <v>40</v>
      </c>
      <c r="T10" s="46">
        <f t="shared" si="8"/>
        <v>160</v>
      </c>
      <c r="U10" s="47" t="s">
        <v>73</v>
      </c>
      <c r="V10" s="47" t="s">
        <v>44</v>
      </c>
      <c r="W10" s="48">
        <v>0</v>
      </c>
      <c r="X10" s="49" t="s">
        <v>45</v>
      </c>
      <c r="Y10" s="50">
        <f t="shared" si="4"/>
        <v>0</v>
      </c>
      <c r="Z10" s="48" t="e">
        <f t="shared" si="5"/>
        <v>#VALUE!</v>
      </c>
      <c r="AA10" s="49" t="s">
        <v>46</v>
      </c>
      <c r="AB10" s="50" t="e">
        <f t="shared" si="6"/>
        <v>#VALUE!</v>
      </c>
      <c r="AC10" s="48">
        <v>0</v>
      </c>
      <c r="AD10" s="49" t="s">
        <v>47</v>
      </c>
      <c r="AE10" s="16">
        <f t="shared" si="7"/>
        <v>0</v>
      </c>
      <c r="AF10" s="50" t="e">
        <f t="shared" si="1"/>
        <v>#VALUE!</v>
      </c>
      <c r="AG10" s="49" t="s">
        <v>48</v>
      </c>
      <c r="AH10" s="51">
        <v>0</v>
      </c>
      <c r="AI10" s="50" t="e">
        <f t="shared" si="2"/>
        <v>#VALUE!</v>
      </c>
      <c r="AJ10" s="17"/>
    </row>
    <row r="11" spans="1:36">
      <c r="A11" s="17">
        <v>7</v>
      </c>
      <c r="B11" s="39" t="s">
        <v>49</v>
      </c>
      <c r="C11" s="40" t="s">
        <v>74</v>
      </c>
      <c r="D11" s="25"/>
      <c r="E11" s="24" t="s">
        <v>38</v>
      </c>
      <c r="F11" s="25"/>
      <c r="G11" s="42"/>
      <c r="H11" s="43" t="s">
        <v>75</v>
      </c>
      <c r="I11" s="56">
        <v>18</v>
      </c>
      <c r="J11" s="56">
        <v>18</v>
      </c>
      <c r="K11" s="56">
        <v>4690</v>
      </c>
      <c r="L11" s="52">
        <v>16</v>
      </c>
      <c r="M11" s="44" t="s">
        <v>53</v>
      </c>
      <c r="N11" s="44" t="s">
        <v>53</v>
      </c>
      <c r="O11" s="30"/>
      <c r="P11" s="55" t="s">
        <v>76</v>
      </c>
      <c r="Q11" s="41" t="s">
        <v>55</v>
      </c>
      <c r="R11" s="45">
        <f t="shared" si="0"/>
        <v>0</v>
      </c>
      <c r="S11" s="46">
        <f t="shared" si="3"/>
        <v>80</v>
      </c>
      <c r="T11" s="46">
        <f t="shared" si="8"/>
        <v>320</v>
      </c>
      <c r="U11" s="47" t="s">
        <v>77</v>
      </c>
      <c r="V11" s="47" t="s">
        <v>44</v>
      </c>
      <c r="W11" s="48" t="e">
        <f>ROUND((K11+3.14*H11*K11/2000)/3000/1.8,0)*1.8</f>
        <v>#VALUE!</v>
      </c>
      <c r="X11" s="49" t="s">
        <v>45</v>
      </c>
      <c r="Y11" s="50" t="e">
        <f t="shared" si="4"/>
        <v>#VALUE!</v>
      </c>
      <c r="Z11" s="48" t="e">
        <f t="shared" si="5"/>
        <v>#VALUE!</v>
      </c>
      <c r="AA11" s="49" t="s">
        <v>46</v>
      </c>
      <c r="AB11" s="50" t="e">
        <f t="shared" si="6"/>
        <v>#VALUE!</v>
      </c>
      <c r="AC11" s="48">
        <v>0</v>
      </c>
      <c r="AD11" s="49" t="s">
        <v>47</v>
      </c>
      <c r="AE11" s="16">
        <f t="shared" si="7"/>
        <v>0</v>
      </c>
      <c r="AF11" s="50" t="e">
        <f t="shared" si="1"/>
        <v>#VALUE!</v>
      </c>
      <c r="AG11" s="49" t="s">
        <v>48</v>
      </c>
      <c r="AH11" s="51">
        <v>0</v>
      </c>
      <c r="AI11" s="50" t="e">
        <f t="shared" si="2"/>
        <v>#VALUE!</v>
      </c>
      <c r="AJ11" s="17"/>
    </row>
    <row r="12" spans="1:36">
      <c r="A12" s="17">
        <v>8</v>
      </c>
      <c r="B12" s="39" t="s">
        <v>49</v>
      </c>
      <c r="C12" s="40" t="s">
        <v>74</v>
      </c>
      <c r="D12" s="25"/>
      <c r="E12" s="24" t="s">
        <v>38</v>
      </c>
      <c r="F12" s="25"/>
      <c r="G12" s="42"/>
      <c r="H12" s="43" t="s">
        <v>75</v>
      </c>
      <c r="I12" s="56">
        <v>18</v>
      </c>
      <c r="J12" s="56">
        <v>18</v>
      </c>
      <c r="K12" s="56">
        <v>4690</v>
      </c>
      <c r="L12" s="52">
        <v>16</v>
      </c>
      <c r="M12" s="44" t="s">
        <v>53</v>
      </c>
      <c r="N12" s="44" t="s">
        <v>53</v>
      </c>
      <c r="O12" s="30"/>
      <c r="P12" s="55" t="s">
        <v>76</v>
      </c>
      <c r="Q12" s="41" t="s">
        <v>55</v>
      </c>
      <c r="R12" s="45">
        <f t="shared" si="0"/>
        <v>0</v>
      </c>
      <c r="S12" s="46">
        <f t="shared" si="3"/>
        <v>80</v>
      </c>
      <c r="T12" s="46">
        <f t="shared" si="8"/>
        <v>320</v>
      </c>
      <c r="U12" s="47" t="s">
        <v>78</v>
      </c>
      <c r="V12" s="47" t="s">
        <v>44</v>
      </c>
      <c r="W12" s="48" t="e">
        <f>ROUND((K12+3.14*H12*K12/2000)/3000/1.8,0)*1.8</f>
        <v>#VALUE!</v>
      </c>
      <c r="X12" s="49" t="s">
        <v>45</v>
      </c>
      <c r="Y12" s="50" t="e">
        <f t="shared" si="4"/>
        <v>#VALUE!</v>
      </c>
      <c r="Z12" s="48" t="e">
        <f t="shared" si="5"/>
        <v>#VALUE!</v>
      </c>
      <c r="AA12" s="49" t="s">
        <v>46</v>
      </c>
      <c r="AB12" s="50" t="e">
        <f t="shared" si="6"/>
        <v>#VALUE!</v>
      </c>
      <c r="AC12" s="48">
        <v>0</v>
      </c>
      <c r="AD12" s="49" t="s">
        <v>47</v>
      </c>
      <c r="AE12" s="16">
        <f t="shared" si="7"/>
        <v>0</v>
      </c>
      <c r="AF12" s="50" t="e">
        <f t="shared" si="1"/>
        <v>#VALUE!</v>
      </c>
      <c r="AG12" s="49" t="s">
        <v>48</v>
      </c>
      <c r="AH12" s="51">
        <v>0</v>
      </c>
      <c r="AI12" s="50" t="e">
        <f t="shared" si="2"/>
        <v>#VALUE!</v>
      </c>
      <c r="AJ12" s="17"/>
    </row>
    <row r="13" spans="1:36">
      <c r="A13" s="17">
        <v>9</v>
      </c>
      <c r="B13" s="39" t="s">
        <v>49</v>
      </c>
      <c r="C13" s="40" t="s">
        <v>79</v>
      </c>
      <c r="D13" s="25"/>
      <c r="E13" s="24" t="s">
        <v>38</v>
      </c>
      <c r="F13" s="25"/>
      <c r="G13" s="42"/>
      <c r="H13" s="43" t="s">
        <v>80</v>
      </c>
      <c r="I13" s="56">
        <v>8</v>
      </c>
      <c r="J13" s="56">
        <v>8</v>
      </c>
      <c r="K13" s="56">
        <v>966</v>
      </c>
      <c r="L13" s="28">
        <v>0.05</v>
      </c>
      <c r="M13" s="53">
        <v>20</v>
      </c>
      <c r="N13" s="44" t="s">
        <v>53</v>
      </c>
      <c r="O13" s="30"/>
      <c r="P13" s="55" t="s">
        <v>72</v>
      </c>
      <c r="Q13" s="41" t="s">
        <v>55</v>
      </c>
      <c r="R13" s="45">
        <f t="shared" si="0"/>
        <v>0</v>
      </c>
      <c r="S13" s="46">
        <f t="shared" si="3"/>
        <v>20</v>
      </c>
      <c r="T13" s="46">
        <f t="shared" si="8"/>
        <v>80</v>
      </c>
      <c r="U13" s="47" t="s">
        <v>81</v>
      </c>
      <c r="V13" s="47" t="s">
        <v>44</v>
      </c>
      <c r="W13" s="48" t="e">
        <f>ROUND((K13+3.14*H13*K13/2000)/3000/1.8,0)*1.8</f>
        <v>#VALUE!</v>
      </c>
      <c r="X13" s="49" t="s">
        <v>45</v>
      </c>
      <c r="Y13" s="50" t="e">
        <f t="shared" si="4"/>
        <v>#VALUE!</v>
      </c>
      <c r="Z13" s="48" t="e">
        <f t="shared" si="5"/>
        <v>#VALUE!</v>
      </c>
      <c r="AA13" s="49" t="s">
        <v>46</v>
      </c>
      <c r="AB13" s="50" t="e">
        <f t="shared" si="6"/>
        <v>#VALUE!</v>
      </c>
      <c r="AC13" s="48">
        <v>0</v>
      </c>
      <c r="AD13" s="49" t="s">
        <v>47</v>
      </c>
      <c r="AE13" s="16">
        <f t="shared" si="7"/>
        <v>0</v>
      </c>
      <c r="AF13" s="50" t="e">
        <f t="shared" si="1"/>
        <v>#VALUE!</v>
      </c>
      <c r="AG13" s="49" t="s">
        <v>48</v>
      </c>
      <c r="AH13" s="51">
        <v>0.3</v>
      </c>
      <c r="AI13" s="50" t="e">
        <f t="shared" si="2"/>
        <v>#VALUE!</v>
      </c>
      <c r="AJ13" s="17"/>
    </row>
    <row r="14" spans="1:36">
      <c r="A14" s="17">
        <v>10</v>
      </c>
      <c r="B14" s="39" t="s">
        <v>49</v>
      </c>
      <c r="C14" s="40" t="s">
        <v>79</v>
      </c>
      <c r="D14" s="25"/>
      <c r="E14" s="24" t="s">
        <v>38</v>
      </c>
      <c r="F14" s="25"/>
      <c r="G14" s="42"/>
      <c r="H14" s="43" t="s">
        <v>80</v>
      </c>
      <c r="I14" s="56">
        <v>8</v>
      </c>
      <c r="J14" s="56">
        <v>8</v>
      </c>
      <c r="K14" s="56">
        <v>966</v>
      </c>
      <c r="L14" s="28">
        <v>0.05</v>
      </c>
      <c r="M14" s="53">
        <v>20</v>
      </c>
      <c r="N14" s="44" t="s">
        <v>53</v>
      </c>
      <c r="O14" s="30"/>
      <c r="P14" s="55" t="s">
        <v>72</v>
      </c>
      <c r="Q14" s="41" t="s">
        <v>55</v>
      </c>
      <c r="R14" s="45"/>
      <c r="S14" s="46"/>
      <c r="T14" s="46"/>
      <c r="U14" s="47"/>
      <c r="V14" s="47"/>
      <c r="W14" s="48"/>
      <c r="X14" s="49"/>
      <c r="Y14" s="50"/>
      <c r="Z14" s="48"/>
      <c r="AA14" s="49"/>
      <c r="AB14" s="50"/>
      <c r="AC14" s="48"/>
      <c r="AD14" s="49"/>
      <c r="AE14" s="16"/>
      <c r="AF14" s="50"/>
      <c r="AG14" s="49"/>
      <c r="AH14" s="51"/>
      <c r="AI14" s="50"/>
      <c r="AJ14" s="17"/>
    </row>
    <row r="15" spans="1:36">
      <c r="A15" s="17">
        <v>11</v>
      </c>
      <c r="B15" s="39" t="s">
        <v>49</v>
      </c>
      <c r="C15" s="40" t="s">
        <v>82</v>
      </c>
      <c r="D15" s="25"/>
      <c r="E15" s="24" t="s">
        <v>38</v>
      </c>
      <c r="F15" s="25"/>
      <c r="G15" s="42"/>
      <c r="H15" s="43" t="s">
        <v>83</v>
      </c>
      <c r="I15" s="56">
        <v>12</v>
      </c>
      <c r="J15" s="56">
        <v>10</v>
      </c>
      <c r="K15" s="56">
        <v>1060</v>
      </c>
      <c r="L15" s="52">
        <v>0.046</v>
      </c>
      <c r="M15" s="53">
        <v>20</v>
      </c>
      <c r="N15" s="44" t="s">
        <v>53</v>
      </c>
      <c r="O15" s="30"/>
      <c r="P15" s="55" t="s">
        <v>72</v>
      </c>
      <c r="Q15" s="41" t="s">
        <v>55</v>
      </c>
      <c r="R15" s="45"/>
      <c r="S15" s="46"/>
      <c r="T15" s="46"/>
      <c r="U15" s="47"/>
      <c r="V15" s="47"/>
      <c r="W15" s="48"/>
      <c r="X15" s="49"/>
      <c r="Y15" s="50"/>
      <c r="Z15" s="48"/>
      <c r="AA15" s="49"/>
      <c r="AB15" s="50"/>
      <c r="AC15" s="48"/>
      <c r="AD15" s="49"/>
      <c r="AE15" s="16"/>
      <c r="AF15" s="50"/>
      <c r="AG15" s="49"/>
      <c r="AH15" s="51"/>
      <c r="AI15" s="50"/>
      <c r="AJ15" s="17"/>
    </row>
    <row r="16" spans="1:36">
      <c r="A16" s="17">
        <v>12</v>
      </c>
      <c r="B16" s="39" t="s">
        <v>49</v>
      </c>
      <c r="C16" s="40" t="s">
        <v>82</v>
      </c>
      <c r="D16" s="25"/>
      <c r="E16" s="24" t="s">
        <v>38</v>
      </c>
      <c r="F16" s="25"/>
      <c r="G16" s="42"/>
      <c r="H16" s="43" t="s">
        <v>83</v>
      </c>
      <c r="I16" s="56">
        <v>12</v>
      </c>
      <c r="J16" s="56">
        <v>10</v>
      </c>
      <c r="K16" s="56">
        <v>1060</v>
      </c>
      <c r="L16" s="52">
        <v>0.046</v>
      </c>
      <c r="M16" s="53">
        <v>20</v>
      </c>
      <c r="N16" s="44" t="s">
        <v>53</v>
      </c>
      <c r="O16" s="30"/>
      <c r="P16" s="55" t="s">
        <v>72</v>
      </c>
      <c r="Q16" s="41" t="s">
        <v>55</v>
      </c>
      <c r="R16" s="45"/>
      <c r="S16" s="46"/>
      <c r="T16" s="46"/>
      <c r="U16" s="47"/>
      <c r="V16" s="47"/>
      <c r="W16" s="48"/>
      <c r="X16" s="49"/>
      <c r="Y16" s="50"/>
      <c r="Z16" s="48"/>
      <c r="AA16" s="49"/>
      <c r="AB16" s="50"/>
      <c r="AC16" s="48"/>
      <c r="AD16" s="49"/>
      <c r="AE16" s="16"/>
      <c r="AF16" s="50"/>
      <c r="AG16" s="49"/>
      <c r="AH16" s="51"/>
      <c r="AI16" s="50"/>
      <c r="AJ16" s="17"/>
    </row>
    <row r="17" spans="1:36">
      <c r="A17" s="17">
        <v>13</v>
      </c>
      <c r="B17" s="39" t="s">
        <v>49</v>
      </c>
      <c r="C17" s="40" t="s">
        <v>82</v>
      </c>
      <c r="D17" s="25"/>
      <c r="E17" s="24" t="s">
        <v>38</v>
      </c>
      <c r="F17" s="25"/>
      <c r="G17" s="42"/>
      <c r="H17" s="43" t="s">
        <v>83</v>
      </c>
      <c r="I17" s="56">
        <v>12</v>
      </c>
      <c r="J17" s="56">
        <v>10</v>
      </c>
      <c r="K17" s="56">
        <v>1060</v>
      </c>
      <c r="L17" s="52">
        <v>0.046</v>
      </c>
      <c r="M17" s="53">
        <v>20</v>
      </c>
      <c r="N17" s="44" t="s">
        <v>53</v>
      </c>
      <c r="O17" s="30"/>
      <c r="P17" s="55" t="s">
        <v>72</v>
      </c>
      <c r="Q17" s="41" t="s">
        <v>55</v>
      </c>
      <c r="R17" s="45"/>
      <c r="S17" s="46"/>
      <c r="T17" s="46"/>
      <c r="U17" s="47"/>
      <c r="V17" s="47"/>
      <c r="W17" s="48"/>
      <c r="X17" s="49"/>
      <c r="Y17" s="50"/>
      <c r="Z17" s="48"/>
      <c r="AA17" s="49"/>
      <c r="AB17" s="50"/>
      <c r="AC17" s="48"/>
      <c r="AD17" s="49"/>
      <c r="AE17" s="16"/>
      <c r="AF17" s="50"/>
      <c r="AG17" s="49"/>
      <c r="AH17" s="51"/>
      <c r="AI17" s="50"/>
      <c r="AJ17" s="17"/>
    </row>
    <row r="18" spans="1:36">
      <c r="A18" s="17">
        <v>14</v>
      </c>
      <c r="B18" s="39" t="s">
        <v>84</v>
      </c>
      <c r="C18" s="40" t="s">
        <v>85</v>
      </c>
      <c r="D18" s="25"/>
      <c r="E18" s="41" t="s">
        <v>51</v>
      </c>
      <c r="F18" s="25"/>
      <c r="G18" s="42"/>
      <c r="H18" s="43" t="s">
        <v>86</v>
      </c>
      <c r="I18" s="56">
        <v>10</v>
      </c>
      <c r="J18" s="56">
        <v>12</v>
      </c>
      <c r="K18" s="56">
        <v>7479</v>
      </c>
      <c r="L18" s="52">
        <v>10.53</v>
      </c>
      <c r="M18" s="53" t="s">
        <v>87</v>
      </c>
      <c r="N18" s="53" t="s">
        <v>87</v>
      </c>
      <c r="O18" s="30"/>
      <c r="P18" s="55" t="s">
        <v>88</v>
      </c>
      <c r="Q18" s="57" t="s">
        <v>89</v>
      </c>
      <c r="R18" s="45"/>
      <c r="S18" s="46"/>
      <c r="T18" s="46"/>
      <c r="U18" s="47"/>
      <c r="V18" s="47"/>
      <c r="W18" s="48"/>
      <c r="X18" s="49"/>
      <c r="Y18" s="50"/>
      <c r="Z18" s="48"/>
      <c r="AA18" s="49"/>
      <c r="AB18" s="50"/>
      <c r="AC18" s="48"/>
      <c r="AD18" s="49"/>
      <c r="AE18" s="16"/>
      <c r="AF18" s="50"/>
      <c r="AG18" s="49"/>
      <c r="AH18" s="51"/>
      <c r="AI18" s="50"/>
      <c r="AJ18" s="17"/>
    </row>
    <row r="19" spans="1:36">
      <c r="A19" s="17">
        <v>15</v>
      </c>
      <c r="B19" s="39" t="s">
        <v>84</v>
      </c>
      <c r="C19" s="40" t="s">
        <v>85</v>
      </c>
      <c r="D19" s="25"/>
      <c r="E19" s="41" t="s">
        <v>51</v>
      </c>
      <c r="F19" s="25"/>
      <c r="G19" s="42"/>
      <c r="H19" s="43" t="s">
        <v>86</v>
      </c>
      <c r="I19" s="56">
        <v>10</v>
      </c>
      <c r="J19" s="56">
        <v>12</v>
      </c>
      <c r="K19" s="56">
        <v>7479</v>
      </c>
      <c r="L19" s="52">
        <v>10.53</v>
      </c>
      <c r="M19" s="53" t="s">
        <v>87</v>
      </c>
      <c r="N19" s="53" t="s">
        <v>87</v>
      </c>
      <c r="O19" s="30"/>
      <c r="P19" s="55" t="s">
        <v>88</v>
      </c>
      <c r="Q19" s="57" t="s">
        <v>89</v>
      </c>
      <c r="R19" s="45"/>
      <c r="S19" s="46"/>
      <c r="T19" s="46"/>
      <c r="U19" s="47"/>
      <c r="V19" s="47"/>
      <c r="W19" s="48"/>
      <c r="X19" s="49"/>
      <c r="Y19" s="50"/>
      <c r="Z19" s="48"/>
      <c r="AA19" s="49"/>
      <c r="AB19" s="50"/>
      <c r="AC19" s="48"/>
      <c r="AD19" s="49"/>
      <c r="AE19" s="16"/>
      <c r="AF19" s="50"/>
      <c r="AG19" s="49"/>
      <c r="AH19" s="51"/>
      <c r="AI19" s="50"/>
      <c r="AJ19" s="17"/>
    </row>
    <row r="20" spans="1:36">
      <c r="A20" s="17">
        <v>16</v>
      </c>
      <c r="B20" s="39" t="s">
        <v>90</v>
      </c>
      <c r="C20" s="40" t="s">
        <v>74</v>
      </c>
      <c r="D20" s="25"/>
      <c r="E20" s="24" t="s">
        <v>38</v>
      </c>
      <c r="F20" s="25"/>
      <c r="G20" s="42"/>
      <c r="H20" s="43" t="s">
        <v>91</v>
      </c>
      <c r="I20" s="56">
        <v>5.5</v>
      </c>
      <c r="J20" s="56">
        <v>5.5</v>
      </c>
      <c r="K20" s="56">
        <v>2772</v>
      </c>
      <c r="L20" s="52">
        <v>2</v>
      </c>
      <c r="M20" s="53" t="s">
        <v>92</v>
      </c>
      <c r="N20" s="53" t="s">
        <v>92</v>
      </c>
      <c r="O20" s="30"/>
      <c r="P20" s="55" t="s">
        <v>93</v>
      </c>
      <c r="Q20" s="41" t="s">
        <v>55</v>
      </c>
      <c r="R20" s="45"/>
      <c r="S20" s="46"/>
      <c r="T20" s="46"/>
      <c r="U20" s="47"/>
      <c r="V20" s="47"/>
      <c r="W20" s="48"/>
      <c r="X20" s="49"/>
      <c r="Y20" s="50"/>
      <c r="Z20" s="48"/>
      <c r="AA20" s="49"/>
      <c r="AB20" s="50"/>
      <c r="AC20" s="48"/>
      <c r="AD20" s="49"/>
      <c r="AE20" s="16"/>
      <c r="AF20" s="50"/>
      <c r="AG20" s="49"/>
      <c r="AH20" s="51"/>
      <c r="AI20" s="50"/>
      <c r="AJ20" s="17"/>
    </row>
    <row r="21" spans="1:36">
      <c r="A21" s="17">
        <v>17</v>
      </c>
      <c r="B21" s="39" t="s">
        <v>90</v>
      </c>
      <c r="C21" s="40" t="s">
        <v>74</v>
      </c>
      <c r="D21" s="25"/>
      <c r="E21" s="24" t="s">
        <v>38</v>
      </c>
      <c r="F21" s="25"/>
      <c r="G21" s="42"/>
      <c r="H21" s="43" t="s">
        <v>91</v>
      </c>
      <c r="I21" s="56">
        <v>5.5</v>
      </c>
      <c r="J21" s="56">
        <v>5.5</v>
      </c>
      <c r="K21" s="56">
        <v>2772</v>
      </c>
      <c r="L21" s="52">
        <v>2</v>
      </c>
      <c r="M21" s="53" t="s">
        <v>92</v>
      </c>
      <c r="N21" s="53" t="s">
        <v>92</v>
      </c>
      <c r="O21" s="30"/>
      <c r="P21" s="55" t="s">
        <v>93</v>
      </c>
      <c r="Q21" s="41" t="s">
        <v>55</v>
      </c>
      <c r="R21" s="45"/>
      <c r="S21" s="46"/>
      <c r="T21" s="46"/>
      <c r="U21" s="47"/>
      <c r="V21" s="47"/>
      <c r="W21" s="48"/>
      <c r="X21" s="49"/>
      <c r="Y21" s="50"/>
      <c r="Z21" s="48"/>
      <c r="AA21" s="49"/>
      <c r="AB21" s="50"/>
      <c r="AC21" s="48"/>
      <c r="AD21" s="49"/>
      <c r="AE21" s="16"/>
      <c r="AF21" s="50"/>
      <c r="AG21" s="49"/>
      <c r="AH21" s="51"/>
      <c r="AI21" s="50"/>
      <c r="AJ21" s="17"/>
    </row>
    <row r="22" spans="1:36">
      <c r="A22" s="17">
        <v>18</v>
      </c>
      <c r="B22" s="58"/>
      <c r="C22" s="59"/>
      <c r="D22" s="25"/>
      <c r="E22" s="60"/>
      <c r="F22" s="25"/>
      <c r="G22" s="42"/>
      <c r="H22" s="43"/>
      <c r="I22" s="56"/>
      <c r="J22" s="56"/>
      <c r="K22" s="56"/>
      <c r="L22" s="52"/>
      <c r="M22" s="53"/>
      <c r="N22" s="54"/>
      <c r="O22" s="30"/>
      <c r="P22" s="55"/>
      <c r="Q22" s="57"/>
      <c r="R22" s="45">
        <f>IF(G22=0,0,(500+4*L22*(1+P22))*(0.5+0.5*G22))</f>
        <v>0</v>
      </c>
      <c r="S22" s="46">
        <f>IF(L22&lt;=1,20,IF(L22&lt;=10,40,IF(L22&lt;=50,80,100)))</f>
        <v>20</v>
      </c>
      <c r="T22" s="46">
        <f>S22*4</f>
        <v>80</v>
      </c>
      <c r="U22" s="47" t="s">
        <v>94</v>
      </c>
      <c r="V22" s="47" t="s">
        <v>44</v>
      </c>
      <c r="W22" s="48">
        <f>ROUND((K22+3.14*H22*K22/2000)/3000/1.8,0)*1.8</f>
        <v>0</v>
      </c>
      <c r="X22" s="49" t="s">
        <v>45</v>
      </c>
      <c r="Y22" s="50">
        <f>IF(X22="壁厚小于12",1.15*50*W22,IF(X22="不锈钢材料",50*W22*1.2,IF(X22="堆焊层检测",50*W22*1.2,50*W22)))</f>
        <v>0</v>
      </c>
      <c r="Z22" s="48">
        <f>(K22+3.14*H22*(2+K22/2000))/2000</f>
        <v>0</v>
      </c>
      <c r="AA22" s="49" t="s">
        <v>46</v>
      </c>
      <c r="AB22" s="50">
        <f>IF(AA22="荧光磁粉",1.5*40*Z22,IF(AA22="油悬液",1.5*40*Z22,40*Z22))</f>
        <v>0</v>
      </c>
      <c r="AC22" s="48">
        <v>0</v>
      </c>
      <c r="AD22" s="49" t="s">
        <v>47</v>
      </c>
      <c r="AE22" s="16">
        <f>IF(AD22="荧光渗透剂",1.5*80*AC22,80*AC22)</f>
        <v>0</v>
      </c>
      <c r="AF22" s="50">
        <f>R22+T22+Y22+AB22+AE22</f>
        <v>80</v>
      </c>
      <c r="AG22" s="49" t="s">
        <v>48</v>
      </c>
      <c r="AH22" s="51">
        <v>0.3</v>
      </c>
      <c r="AI22" s="50">
        <f>ROUND(IF(AG22="大于等于4m",(AF22*1.1+AF22*AH22),IF(AG22="大于等于7m",(AF22*1.2+AF22*AH22),AF22*(1+AH22))),0)</f>
        <v>120</v>
      </c>
      <c r="AJ22" s="17"/>
    </row>
    <row r="23" ht="58.9" customHeight="1" spans="1:36">
      <c r="B23" s="61" t="s">
        <v>95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AI23" s="2" t="e">
        <f>SUM(AI5:AI22)</f>
        <v>#VALUE!</v>
      </c>
    </row>
  </sheetData>
  <mergeCells count="24">
    <mergeCell ref="A1:AJ1"/>
    <mergeCell ref="A2:Q2"/>
    <mergeCell ref="H3:K3"/>
    <mergeCell ref="M3:N3"/>
    <mergeCell ref="P3:Q3"/>
    <mergeCell ref="S3:T3"/>
    <mergeCell ref="U3:V3"/>
    <mergeCell ref="W3:Y3"/>
    <mergeCell ref="Z3:AB3"/>
    <mergeCell ref="AC3:AE3"/>
    <mergeCell ref="B23:Q23"/>
    <mergeCell ref="A3:A4"/>
    <mergeCell ref="B3:B4"/>
    <mergeCell ref="C3:C4"/>
    <mergeCell ref="D3:D4"/>
    <mergeCell ref="E3:E4"/>
    <mergeCell ref="F3:F4"/>
    <mergeCell ref="G3:G4"/>
    <mergeCell ref="L3:L4"/>
    <mergeCell ref="O3:O4"/>
    <mergeCell ref="AF3:AF4"/>
    <mergeCell ref="AG3:AG4"/>
    <mergeCell ref="AH3:AH4"/>
    <mergeCell ref="AI3:AI4"/>
  </mergeCells>
  <dataValidations count="4">
    <dataValidation type="list" allowBlank="1" showInputMessage="1" showErrorMessage="1" sqref="X5:X22">
      <formula1>"壁厚小于12,不锈钢材料,堆焊层检测,壁厚大于等于12"</formula1>
    </dataValidation>
    <dataValidation type="list" allowBlank="1" showInputMessage="1" showErrorMessage="1" sqref="AA5:AA22">
      <formula1>"荧光磁粉,油悬液,非荧光磁粉"</formula1>
    </dataValidation>
    <dataValidation type="list" allowBlank="1" showInputMessage="1" showErrorMessage="1" sqref="AD5:AD22">
      <formula1>"荧光渗透剂,非荧光渗透剂"</formula1>
    </dataValidation>
    <dataValidation type="list" allowBlank="1" showInputMessage="1" showErrorMessage="1" sqref="AG5:AG22">
      <formula1>"大于等于4m,大于等于7m,4m以下"</formula1>
    </dataValidation>
  </dataValidations>
  <pageMargins left="0.7" right="0.7" top="0.75" bottom="0.75" header="0.3" footer="0.3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容器检验预算台账 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lixing</dc:creator>
  <cp:lastModifiedBy>WPS_1601697544</cp:lastModifiedBy>
  <cp:revision>1</cp:revision>
  <dcterms:created xsi:type="dcterms:W3CDTF">2015-01-17T03:33:00Z</dcterms:created>
  <cp:lastPrinted>2015-07-31T09:24:00Z</cp:lastPrinted>
  <dcterms:modified xsi:type="dcterms:W3CDTF">2026-02-28T02:07:55Z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04780C0A7E04455AB5F9CB8EC5488853_13</vt:lpwstr>
  </property>
  <property fmtid="{D5CDD505-2E9C-101B-9397-08002B2CF9AE}" pid="4" name="CalculationRule">
    <vt:i4>0</vt:i4>
  </property>
</Properties>
</file>