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B0C2A78F6FEF4A75AA6493EB1585724E" descr="生产党支部活动室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15100" y="869950"/>
          <a:ext cx="10058400" cy="6928485"/>
        </a:xfrm>
        <a:prstGeom prst="rect">
          <a:avLst/>
        </a:prstGeom>
      </xdr:spPr>
    </xdr:pic>
  </etc:cellImage>
  <etc:cellImage>
    <xdr:pic>
      <xdr:nvPicPr>
        <xdr:cNvPr id="4" name="ID_8C222F687A8147B0BAD6772E460CE4A8" descr="生产党支部活动室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753225" y="1168400"/>
          <a:ext cx="10058400" cy="6361430"/>
        </a:xfrm>
        <a:prstGeom prst="rect">
          <a:avLst/>
        </a:prstGeom>
      </xdr:spPr>
    </xdr:pic>
  </etc:cellImage>
  <etc:cellImage>
    <xdr:pic>
      <xdr:nvPicPr>
        <xdr:cNvPr id="5" name="ID_DAD4695214C444C9A2BB8587F61D5EEA" descr="机关党支部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591300" y="1485900"/>
          <a:ext cx="10058400" cy="6043295"/>
        </a:xfrm>
        <a:prstGeom prst="rect">
          <a:avLst/>
        </a:prstGeom>
      </xdr:spPr>
    </xdr:pic>
  </etc:cellImage>
  <etc:cellImage>
    <xdr:pic>
      <xdr:nvPicPr>
        <xdr:cNvPr id="6" name="ID_655C33734A0A41F0B3DB057FC68EFE2F" descr="经营党支部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648450" y="1812925"/>
          <a:ext cx="10058400" cy="6466205"/>
        </a:xfrm>
        <a:prstGeom prst="rect">
          <a:avLst/>
        </a:prstGeom>
      </xdr:spPr>
    </xdr:pic>
  </etc:cellImage>
  <etc:cellImage>
    <xdr:pic>
      <xdr:nvPicPr>
        <xdr:cNvPr id="7" name="ID_A42956E0A73747EDA78367836E958F87" descr="微信图片_20260526103239_206_2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24625" y="2159000"/>
          <a:ext cx="6229350" cy="3730625"/>
        </a:xfrm>
        <a:prstGeom prst="rect">
          <a:avLst/>
        </a:prstGeom>
      </xdr:spPr>
    </xdr:pic>
  </etc:cellImage>
  <etc:cellImage>
    <xdr:pic>
      <xdr:nvPicPr>
        <xdr:cNvPr id="8" name="ID_16F3F578DBBC4A7F899E249CA3E3BD5A" descr="掘进二区党支部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562725" y="2438400"/>
          <a:ext cx="6200775" cy="3740150"/>
        </a:xfrm>
        <a:prstGeom prst="rect">
          <a:avLst/>
        </a:prstGeom>
      </xdr:spPr>
    </xdr:pic>
  </etc:cellImage>
  <etc:cellImage>
    <xdr:pic>
      <xdr:nvPicPr>
        <xdr:cNvPr id="9" name="ID_61C24694069F4B7A87738B9764CEBE64" descr="微信图片_20260526103248_207_2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772275" y="2755900"/>
          <a:ext cx="2914650" cy="3752850"/>
        </a:xfrm>
        <a:prstGeom prst="rect">
          <a:avLst/>
        </a:prstGeom>
      </xdr:spPr>
    </xdr:pic>
  </etc:cellImage>
  <etc:cellImage>
    <xdr:pic>
      <xdr:nvPicPr>
        <xdr:cNvPr id="10" name="ID_1CFB30FE50A449EDBC4384E41AF68B0B" descr="微信图片_20260526103301_208_23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886575" y="3035300"/>
          <a:ext cx="733425" cy="3197225"/>
        </a:xfrm>
        <a:prstGeom prst="rect">
          <a:avLst/>
        </a:prstGeom>
      </xdr:spPr>
    </xdr:pic>
  </etc:cellImage>
  <etc:cellImage>
    <xdr:pic>
      <xdr:nvPicPr>
        <xdr:cNvPr id="11" name="ID_DB381A736E3D488CA892A7288780257D" descr="选煤活动室党风廉政建设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724650" y="3381375"/>
          <a:ext cx="10058400" cy="6014085"/>
        </a:xfrm>
        <a:prstGeom prst="rect">
          <a:avLst/>
        </a:prstGeom>
      </xdr:spPr>
    </xdr:pic>
  </etc:cellImage>
  <etc:cellImage>
    <xdr:pic>
      <xdr:nvPicPr>
        <xdr:cNvPr id="15" name="ID_C2FBD4E25A8E4074997959CA0A53D0C6" descr="微信图片_20260526145405_214_23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619875" y="3987800"/>
          <a:ext cx="6153150" cy="4610100"/>
        </a:xfrm>
        <a:prstGeom prst="rect">
          <a:avLst/>
        </a:prstGeom>
      </xdr:spPr>
    </xdr:pic>
  </etc:cellImage>
  <etc:cellImage>
    <xdr:pic>
      <xdr:nvPicPr>
        <xdr:cNvPr id="2" name="ID_A3F7CBE21CB74C769A5A3938BB0CD1FE" descr="a8fbdb0de0fce60e70f63b754d262e43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5600700" y="5076825"/>
          <a:ext cx="5067300" cy="3457575"/>
        </a:xfrm>
        <a:prstGeom prst="rect">
          <a:avLst/>
        </a:prstGeom>
      </xdr:spPr>
    </xdr:pic>
  </etc:cellImage>
  <etc:cellImage>
    <xdr:pic>
      <xdr:nvPicPr>
        <xdr:cNvPr id="12" name="ID_BF9E23093C8B4E13B7883A5F5B35E030" descr="49a2ab6eb640188282a649b0c453895d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5324475" y="5391150"/>
          <a:ext cx="3619500" cy="3048000"/>
        </a:xfrm>
        <a:prstGeom prst="rect">
          <a:avLst/>
        </a:prstGeom>
      </xdr:spPr>
    </xdr:pic>
  </etc:cellImage>
  <etc:cellImage>
    <xdr:pic>
      <xdr:nvPicPr>
        <xdr:cNvPr id="13" name="ID_FA4DDD2D2E4A4E4C952CD4CF39A6BC1A" descr="d104a3c9772c433e70751d097e0744b7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6257925" y="5876925"/>
          <a:ext cx="3895725" cy="3905250"/>
        </a:xfrm>
        <a:prstGeom prst="rect">
          <a:avLst/>
        </a:prstGeom>
      </xdr:spPr>
    </xdr:pic>
  </etc:cellImage>
  <etc:cellImage>
    <xdr:pic>
      <xdr:nvPicPr>
        <xdr:cNvPr id="16" name="ID_F6120F0CC7654E2FAD2591DCBB4A7812" descr="6a3fdebda6be7c612545698c958cd0df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6115050" y="6581775"/>
          <a:ext cx="5381625" cy="3724275"/>
        </a:xfrm>
        <a:prstGeom prst="rect">
          <a:avLst/>
        </a:prstGeom>
      </xdr:spPr>
    </xdr:pic>
  </etc:cellImage>
  <etc:cellImage>
    <xdr:pic>
      <xdr:nvPicPr>
        <xdr:cNvPr id="17" name="ID_6544CB4C27C14E2D9125E143EABE893B" descr="d3b00226b9d94125917aa1e42a5b1eb2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6191250" y="7781925"/>
          <a:ext cx="4305300" cy="628650"/>
        </a:xfrm>
        <a:prstGeom prst="rect">
          <a:avLst/>
        </a:prstGeom>
      </xdr:spPr>
    </xdr:pic>
  </etc:cellImage>
  <etc:cellImage>
    <xdr:pic>
      <xdr:nvPicPr>
        <xdr:cNvPr id="18" name="ID_540907F8446D4389B8F5C010060CD4FB" descr="f3928bafb014141c422ee9ce511ce534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6238875" y="8134350"/>
          <a:ext cx="1438275" cy="476250"/>
        </a:xfrm>
        <a:prstGeom prst="rect">
          <a:avLst/>
        </a:prstGeom>
      </xdr:spPr>
    </xdr:pic>
  </etc:cellImage>
  <etc:cellImage>
    <xdr:pic>
      <xdr:nvPicPr>
        <xdr:cNvPr id="19" name="ID_BC90DA41003D4C48868FC330E6C11B76" descr="aecfa41fa17c638dbe19b131a5dfd4cd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6153150" y="10791825"/>
          <a:ext cx="4486275" cy="733425"/>
        </a:xfrm>
        <a:prstGeom prst="rect">
          <a:avLst/>
        </a:prstGeom>
      </xdr:spPr>
    </xdr:pic>
  </etc:cellImage>
  <etc:cellImage>
    <xdr:pic>
      <xdr:nvPicPr>
        <xdr:cNvPr id="20" name="ID_FEFFC49F6E2C4BC9BE1F1FCAC6FEFFC1" descr="5d883152da4b96aad586a52f91df17b5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6219825" y="11229975"/>
          <a:ext cx="1495425" cy="457200"/>
        </a:xfrm>
        <a:prstGeom prst="rect">
          <a:avLst/>
        </a:prstGeom>
      </xdr:spPr>
    </xdr:pic>
  </etc:cellImage>
  <etc:cellImage>
    <xdr:pic>
      <xdr:nvPicPr>
        <xdr:cNvPr id="23" name="ID_77CD60CD735245659F9E939DDB672960" descr="a9d34c861e5457a96baab9d2adffe8d8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6248400" y="5076825"/>
          <a:ext cx="7572375" cy="6172200"/>
        </a:xfrm>
        <a:prstGeom prst="rect">
          <a:avLst/>
        </a:prstGeom>
      </xdr:spPr>
    </xdr:pic>
  </etc:cellImage>
  <etc:cellImage>
    <xdr:pic>
      <xdr:nvPicPr>
        <xdr:cNvPr id="22" name="ID_79AC9FA1370947EAA58384AB07074304" descr="d11de1d5b1999f0be9a5c965ac0841ea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6267450" y="7010400"/>
          <a:ext cx="9544050" cy="4438650"/>
        </a:xfrm>
        <a:prstGeom prst="rect">
          <a:avLst/>
        </a:prstGeom>
      </xdr:spPr>
    </xdr:pic>
  </etc:cellImage>
  <etc:cellImage>
    <xdr:pic>
      <xdr:nvPicPr>
        <xdr:cNvPr id="24" name="ID_3E187C39718741BAB00ED3F5219CFCBF" descr="微信图片_20260531175803_268_23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6381750" y="13877925"/>
          <a:ext cx="4781550" cy="4657725"/>
        </a:xfrm>
        <a:prstGeom prst="rect">
          <a:avLst/>
        </a:prstGeom>
      </xdr:spPr>
    </xdr:pic>
  </etc:cellImage>
  <etc:cellImage>
    <xdr:pic>
      <xdr:nvPicPr>
        <xdr:cNvPr id="25" name="ID_01B5FAAAA0B2405788E884A4AB917571" descr="微信图片_20260531175813_269_23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6210300" y="14335125"/>
          <a:ext cx="4705350" cy="800100"/>
        </a:xfrm>
        <a:prstGeom prst="rect">
          <a:avLst/>
        </a:prstGeom>
      </xdr:spPr>
    </xdr:pic>
  </etc:cellImage>
  <etc:cellImage>
    <xdr:pic>
      <xdr:nvPicPr>
        <xdr:cNvPr id="26" name="ID_462817AAB1A442BFBA1AA33A407E5B76" descr="微信图片_20260531175823_270_23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6124575" y="14630400"/>
          <a:ext cx="5448300" cy="5295900"/>
        </a:xfrm>
        <a:prstGeom prst="rect">
          <a:avLst/>
        </a:prstGeom>
      </xdr:spPr>
    </xdr:pic>
  </etc:cellImage>
  <etc:cellImage>
    <xdr:pic>
      <xdr:nvPicPr>
        <xdr:cNvPr id="27" name="ID_C680DF76B69042C5B85C6A646AF8E2AC" descr="微信图片_20260531180241_271_23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6124575" y="15354300"/>
          <a:ext cx="10058400" cy="4638675"/>
        </a:xfrm>
        <a:prstGeom prst="rect">
          <a:avLst/>
        </a:prstGeom>
      </xdr:spPr>
    </xdr:pic>
  </etc:cellImage>
  <etc:cellImage>
    <xdr:pic>
      <xdr:nvPicPr>
        <xdr:cNvPr id="28" name="ID_506202A071B1443680FE9818C803BDDD" descr="微信图片_20260601175040_281_23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6029325" y="10868025"/>
          <a:ext cx="10058400" cy="4442460"/>
        </a:xfrm>
        <a:prstGeom prst="rect">
          <a:avLst/>
        </a:prstGeom>
      </xdr:spPr>
    </xdr:pic>
  </etc:cellImage>
  <etc:cellImage>
    <xdr:pic>
      <xdr:nvPicPr>
        <xdr:cNvPr id="21" name="ID_0F56D5417C5D408CAACB04D90EABA712" descr="后勤组织架构图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6162675" y="6276975"/>
          <a:ext cx="6324600" cy="4324350"/>
        </a:xfrm>
        <a:prstGeom prst="rect">
          <a:avLst/>
        </a:prstGeom>
      </xdr:spPr>
    </xdr:pic>
  </etc:cellImage>
  <etc:cellImage>
    <xdr:pic>
      <xdr:nvPicPr>
        <xdr:cNvPr id="29" name="ID_C3D967FD20F24CA190D64CFE87F305D7" descr="采煤组织架构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6048375" y="8086725"/>
          <a:ext cx="6534150" cy="4581525"/>
        </a:xfrm>
        <a:prstGeom prst="rect">
          <a:avLst/>
        </a:prstGeom>
      </xdr:spPr>
    </xdr:pic>
  </etc:cellImage>
  <etc:cellImage>
    <xdr:pic>
      <xdr:nvPicPr>
        <xdr:cNvPr id="30" name="ID_50EA603D46874E2DB56E042EC4373061" descr="掘进一区组织架构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5962650" y="10334625"/>
          <a:ext cx="6924675" cy="4800600"/>
        </a:xfrm>
        <a:prstGeom prst="rect">
          <a:avLst/>
        </a:prstGeom>
      </xdr:spPr>
    </xdr:pic>
  </etc:cellImage>
  <etc:cellImage>
    <xdr:pic>
      <xdr:nvPicPr>
        <xdr:cNvPr id="31" name="ID_61BBBAF967EC48FCA30103438BF0C8B6" descr="通风组织架构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5962650" y="12239625"/>
          <a:ext cx="6905625" cy="4829175"/>
        </a:xfrm>
        <a:prstGeom prst="rect">
          <a:avLst/>
        </a:prstGeom>
      </xdr:spPr>
    </xdr:pic>
  </etc:cellImage>
  <etc:cellImage>
    <xdr:pic>
      <xdr:nvPicPr>
        <xdr:cNvPr id="32" name="ID_751F8132B5DF48A7AB12748A569B4942" descr="机运组织架构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5962650" y="15668625"/>
          <a:ext cx="6829425" cy="4905375"/>
        </a:xfrm>
        <a:prstGeom prst="rect">
          <a:avLst/>
        </a:prstGeom>
      </xdr:spPr>
    </xdr:pic>
  </etc:cellImage>
  <etc:cellImage>
    <xdr:pic>
      <xdr:nvPicPr>
        <xdr:cNvPr id="33" name="ID_8EC182A443D84BD2B3675E378265B31F" descr="选煤组织架构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5962650" y="17192625"/>
          <a:ext cx="6934200" cy="493395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<sst xmlns="http://schemas.openxmlformats.org/spreadsheetml/2006/main" count="151" uniqueCount="66">
  <si>
    <t>智能公司基层党支部党员活动室牌板制作工艺及清单</t>
  </si>
  <si>
    <t>序号</t>
  </si>
  <si>
    <t>部门</t>
  </si>
  <si>
    <t>名称</t>
  </si>
  <si>
    <t>规格</t>
  </si>
  <si>
    <t>工艺及材质</t>
  </si>
  <si>
    <t>数量</t>
  </si>
  <si>
    <t>备注</t>
  </si>
  <si>
    <t>生产党支部</t>
  </si>
  <si>
    <t>牌板一</t>
  </si>
  <si>
    <t>4000*1600mm</t>
  </si>
  <si>
    <t>1. 基材：pvc+钢化贴12.5mm和PVC+钢化贴16.5mm厚度外包边同材质封边处理，部门字使用水晶焗漆工艺厚度≥8mm，表面光洁无瑕。
2.内容制作：采用高清UV平板打印工艺，确保图文清晰、色彩饱和、永久不褪色。logo及重要标识制作立体粘贴或雕刻填充。
3.边角处理：四边精抛光，呈现水晶质感。侧边采用金属色（如银色、钛金）包边，以增强立体感和装饰性。4.画面可更换部分使用黑白磁吸贴工艺制作，方便日后可随时更换内容。5.安装方式：根据墙面情况，采用隐形悬挂（背面开槽配挂件）或配合美观的装饰钉固定，确保牢固、平整。</t>
  </si>
  <si>
    <t>牌板二</t>
  </si>
  <si>
    <t>4200*1600mm</t>
  </si>
  <si>
    <t>机关党支部</t>
  </si>
  <si>
    <t>6000*1400mm</t>
  </si>
  <si>
    <t>经营党支部</t>
  </si>
  <si>
    <t>掘进二区</t>
  </si>
  <si>
    <t>3800*1440mm</t>
  </si>
  <si>
    <t>牌板三</t>
  </si>
  <si>
    <t>1000*1000mm</t>
  </si>
  <si>
    <t>采用20mmpvc+钢化贴、异型裁切、金属包边</t>
  </si>
  <si>
    <t>牌板四</t>
  </si>
  <si>
    <t>2250*530mm</t>
  </si>
  <si>
    <t>16.5mmPVC+钢化贴左右这边呈现360°无死角</t>
  </si>
  <si>
    <t>2100*1160mm</t>
  </si>
  <si>
    <t>换“发展党员工作程序”</t>
  </si>
  <si>
    <t>390*305mm</t>
  </si>
  <si>
    <t>采用20mmpvc+黑白磁吸画面、金属包边</t>
  </si>
  <si>
    <t>后勤党支部</t>
  </si>
  <si>
    <t>换“十条红线”</t>
  </si>
  <si>
    <t>1120*765mm</t>
  </si>
  <si>
    <t>380*320mm</t>
  </si>
  <si>
    <t>换“运用监督执纪四种形态”</t>
  </si>
  <si>
    <t>790*330mm</t>
  </si>
  <si>
    <t>换“党支部组织架构”</t>
  </si>
  <si>
    <t>554*370mm</t>
  </si>
  <si>
    <t>采煤党支部</t>
  </si>
  <si>
    <t>865*870mm</t>
  </si>
  <si>
    <t>420*357mm</t>
  </si>
  <si>
    <t>换“党支部概况”</t>
  </si>
  <si>
    <t>873*365mm</t>
  </si>
  <si>
    <t>掘进一区</t>
  </si>
  <si>
    <t>1280*870mm</t>
  </si>
  <si>
    <t>1800*136mm</t>
  </si>
  <si>
    <t>16.5mmPVC+钢化贴、封边、8mm焗漆水晶字</t>
  </si>
  <si>
    <t>495*135mm</t>
  </si>
  <si>
    <t>通风党支部</t>
  </si>
  <si>
    <t>通风党支部党建品牌LOGO</t>
  </si>
  <si>
    <t>3819*1490mm</t>
  </si>
  <si>
    <t>机运党支部</t>
  </si>
  <si>
    <t>590*135mm</t>
  </si>
  <si>
    <t>换梅花LOGO</t>
  </si>
  <si>
    <t>913*913mm</t>
  </si>
  <si>
    <t>品牌名称字</t>
  </si>
  <si>
    <t>980*68mm</t>
  </si>
  <si>
    <t>释义</t>
  </si>
  <si>
    <t>1100*1055mm</t>
  </si>
  <si>
    <t>16.5mmPVC+钢化贴、金属封边、8mm焗漆水晶字</t>
  </si>
  <si>
    <t>选煤活动室</t>
  </si>
  <si>
    <t>新时代党风廉政建设牌板</t>
  </si>
  <si>
    <t>换党支部党建品牌LOGO牌板</t>
  </si>
  <si>
    <t>亚克力兜兜</t>
  </si>
  <si>
    <t>380*80mm</t>
  </si>
  <si>
    <t>210*297mm</t>
  </si>
  <si>
    <t>注：1.中标方须根据甲方意愿及现场实际情况，在规定期限内完成项目的内容深化设计，深化设计须经甲方同意后实施。同时，中标方须负责本项目全部牌板的供货、安装等工作。所有深化设计、安装施工及配套服务产生的费用，均已包含在合同总价之内，甲方不再另行支付。
2.项目工期为15个日历天，项目整体质保期为2年。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</si>
</sst>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png"/><Relationship Id="rId8" Type="http://schemas.openxmlformats.org/officeDocument/2006/relationships/image" Target="media/image8.png"/><Relationship Id="rId7" Type="http://schemas.openxmlformats.org/officeDocument/2006/relationships/image" Target="media/image7.png"/><Relationship Id="rId6" Type="http://schemas.openxmlformats.org/officeDocument/2006/relationships/image" Target="media/image6.png"/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1" Type="http://schemas.openxmlformats.org/officeDocument/2006/relationships/image" Target="media/image31.png"/><Relationship Id="rId30" Type="http://schemas.openxmlformats.org/officeDocument/2006/relationships/image" Target="media/image30.png"/><Relationship Id="rId3" Type="http://schemas.openxmlformats.org/officeDocument/2006/relationships/image" Target="media/image3.png"/><Relationship Id="rId29" Type="http://schemas.openxmlformats.org/officeDocument/2006/relationships/image" Target="media/image29.png"/><Relationship Id="rId28" Type="http://schemas.openxmlformats.org/officeDocument/2006/relationships/image" Target="media/image28.png"/><Relationship Id="rId27" Type="http://schemas.openxmlformats.org/officeDocument/2006/relationships/image" Target="media/image27.png"/><Relationship Id="rId26" Type="http://schemas.openxmlformats.org/officeDocument/2006/relationships/image" Target="media/image26.png"/><Relationship Id="rId25" Type="http://schemas.openxmlformats.org/officeDocument/2006/relationships/image" Target="media/image25.png"/><Relationship Id="rId24" Type="http://schemas.openxmlformats.org/officeDocument/2006/relationships/image" Target="media/image24.png"/><Relationship Id="rId23" Type="http://schemas.openxmlformats.org/officeDocument/2006/relationships/image" Target="media/image23.png"/><Relationship Id="rId22" Type="http://schemas.openxmlformats.org/officeDocument/2006/relationships/image" Target="media/image22.png"/><Relationship Id="rId21" Type="http://schemas.openxmlformats.org/officeDocument/2006/relationships/image" Target="media/image21.png"/><Relationship Id="rId20" Type="http://schemas.openxmlformats.org/officeDocument/2006/relationships/image" Target="media/image20.png"/><Relationship Id="rId2" Type="http://schemas.openxmlformats.org/officeDocument/2006/relationships/image" Target="media/image2.png"/><Relationship Id="rId19" Type="http://schemas.openxmlformats.org/officeDocument/2006/relationships/image" Target="media/image19.png"/><Relationship Id="rId18" Type="http://schemas.openxmlformats.org/officeDocument/2006/relationships/image" Target="media/image18.png"/><Relationship Id="rId17" Type="http://schemas.openxmlformats.org/officeDocument/2006/relationships/image" Target="media/image17.png"/><Relationship Id="rId16" Type="http://schemas.openxmlformats.org/officeDocument/2006/relationships/image" Target="media/image16.png"/><Relationship Id="rId15" Type="http://schemas.openxmlformats.org/officeDocument/2006/relationships/image" Target="media/image15.png"/><Relationship Id="rId14" Type="http://schemas.openxmlformats.org/officeDocument/2006/relationships/image" Target="media/image14.png"/><Relationship Id="rId13" Type="http://schemas.openxmlformats.org/officeDocument/2006/relationships/image" Target="media/image13.png"/><Relationship Id="rId12" Type="http://schemas.openxmlformats.org/officeDocument/2006/relationships/image" Target="media/image12.png"/><Relationship Id="rId11" Type="http://schemas.openxmlformats.org/officeDocument/2006/relationships/image" Target="media/image11.png"/><Relationship Id="rId10" Type="http://schemas.openxmlformats.org/officeDocument/2006/relationships/image" Target="media/image10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tabSelected="1" zoomScale="130" zoomScaleNormal="130" topLeftCell="A42" workbookViewId="0">
      <selection activeCell="A48" sqref="A48:G49"/>
    </sheetView>
  </sheetViews>
  <sheetFormatPr defaultColWidth="9" defaultRowHeight="13.5" outlineLevelCol="6"/>
  <cols>
    <col min="1" max="1" width="6" style="1" customWidth="1"/>
    <col min="2" max="2" width="14.25" style="1" customWidth="1"/>
    <col min="3" max="3" width="25.875" style="1" customWidth="1"/>
    <col min="4" max="4" width="15.375" style="1" customWidth="1"/>
    <col min="5" max="5" width="41.375" style="1" customWidth="1"/>
    <col min="6" max="6" width="9.125" style="1" customWidth="1"/>
    <col min="7" max="7" width="17.75" style="1" customWidth="1"/>
  </cols>
  <sheetData>
    <row r="1" ht="34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ht="127" customHeight="1" spans="1:7">
      <c r="A3" s="4">
        <v>1</v>
      </c>
      <c r="B3" s="5" t="s">
        <v>8</v>
      </c>
      <c r="C3" s="4" t="s">
        <v>9</v>
      </c>
      <c r="D3" s="4" t="s">
        <v>10</v>
      </c>
      <c r="E3" s="6" t="s">
        <v>11</v>
      </c>
      <c r="F3" s="4">
        <v>1</v>
      </c>
      <c r="G3" s="4" t="str">
        <f>_xlfn.DISPIMG("ID_B0C2A78F6FEF4A75AA6493EB1585724E",1)</f>
        <v>=DISPIMG("ID_B0C2A78F6FEF4A75AA6493EB1585724E",1)</v>
      </c>
    </row>
    <row r="4" ht="104" customHeight="1" spans="1:7">
      <c r="A4" s="4">
        <v>2</v>
      </c>
      <c r="B4" s="7"/>
      <c r="C4" s="4" t="s">
        <v>12</v>
      </c>
      <c r="D4" s="4" t="s">
        <v>13</v>
      </c>
      <c r="E4" s="6" t="s">
        <v>11</v>
      </c>
      <c r="F4" s="4">
        <v>1</v>
      </c>
      <c r="G4" s="4" t="str">
        <f>_xlfn.DISPIMG("ID_8C222F687A8147B0BAD6772E460CE4A8",1)</f>
        <v>=DISPIMG("ID_8C222F687A8147B0BAD6772E460CE4A8",1)</v>
      </c>
    </row>
    <row r="5" ht="108" customHeight="1" spans="1:7">
      <c r="A5" s="4">
        <v>3</v>
      </c>
      <c r="B5" s="4" t="s">
        <v>14</v>
      </c>
      <c r="C5" s="4" t="s">
        <v>9</v>
      </c>
      <c r="D5" s="4" t="s">
        <v>15</v>
      </c>
      <c r="E5" s="6" t="s">
        <v>11</v>
      </c>
      <c r="F5" s="4">
        <v>1</v>
      </c>
      <c r="G5" s="4" t="str">
        <f>_xlfn.DISPIMG("ID_DAD4695214C444C9A2BB8587F61D5EEA",1)</f>
        <v>=DISPIMG("ID_DAD4695214C444C9A2BB8587F61D5EEA",1)</v>
      </c>
    </row>
    <row r="6" ht="136" customHeight="1" spans="1:7">
      <c r="A6" s="4">
        <v>4</v>
      </c>
      <c r="B6" s="4" t="s">
        <v>16</v>
      </c>
      <c r="C6" s="4" t="s">
        <v>9</v>
      </c>
      <c r="D6" s="4" t="s">
        <v>15</v>
      </c>
      <c r="E6" s="6" t="s">
        <v>11</v>
      </c>
      <c r="F6" s="4">
        <v>1</v>
      </c>
      <c r="G6" s="4" t="str">
        <f>_xlfn.DISPIMG("ID_655C33734A0A41F0B3DB057FC68EFE2F",1)</f>
        <v>=DISPIMG("ID_655C33734A0A41F0B3DB057FC68EFE2F",1)</v>
      </c>
    </row>
    <row r="7" ht="132" customHeight="1" spans="1:7">
      <c r="A7" s="4">
        <v>5</v>
      </c>
      <c r="B7" s="5" t="s">
        <v>17</v>
      </c>
      <c r="C7" s="4" t="s">
        <v>9</v>
      </c>
      <c r="D7" s="4" t="s">
        <v>18</v>
      </c>
      <c r="E7" s="6" t="s">
        <v>11</v>
      </c>
      <c r="F7" s="4">
        <v>1</v>
      </c>
      <c r="G7" s="4" t="str">
        <f>_xlfn.DISPIMG("ID_A42956E0A73747EDA78367836E958F87",1)</f>
        <v>=DISPIMG("ID_A42956E0A73747EDA78367836E958F87",1)</v>
      </c>
    </row>
    <row r="8" ht="123" customHeight="1" spans="1:7">
      <c r="A8" s="4">
        <v>6</v>
      </c>
      <c r="B8" s="8"/>
      <c r="C8" s="4" t="s">
        <v>12</v>
      </c>
      <c r="D8" s="4" t="s">
        <v>18</v>
      </c>
      <c r="E8" s="6" t="s">
        <v>11</v>
      </c>
      <c r="F8" s="4">
        <v>1</v>
      </c>
      <c r="G8" s="4" t="str">
        <f>_xlfn.DISPIMG("ID_16F3F578DBBC4A7F899E249CA3E3BD5A",1)</f>
        <v>=DISPIMG("ID_16F3F578DBBC4A7F899E249CA3E3BD5A",1)</v>
      </c>
    </row>
    <row r="9" ht="30" customHeight="1" spans="1:7">
      <c r="A9" s="4">
        <v>7</v>
      </c>
      <c r="B9" s="8"/>
      <c r="C9" s="4" t="s">
        <v>19</v>
      </c>
      <c r="D9" s="4" t="s">
        <v>20</v>
      </c>
      <c r="E9" s="6" t="s">
        <v>21</v>
      </c>
      <c r="F9" s="4">
        <v>1</v>
      </c>
      <c r="G9" s="4" t="str">
        <f>_xlfn.DISPIMG("ID_61C24694069F4B7A87738B9764CEBE64",1)</f>
        <v>=DISPIMG("ID_61C24694069F4B7A87738B9764CEBE64",1)</v>
      </c>
    </row>
    <row r="10" ht="30" customHeight="1" spans="1:7">
      <c r="A10" s="4">
        <v>8</v>
      </c>
      <c r="B10" s="7"/>
      <c r="C10" s="4" t="s">
        <v>22</v>
      </c>
      <c r="D10" s="4" t="s">
        <v>23</v>
      </c>
      <c r="E10" s="6" t="s">
        <v>24</v>
      </c>
      <c r="F10" s="4">
        <v>1</v>
      </c>
      <c r="G10" s="4" t="str">
        <f>_xlfn.DISPIMG("ID_1CFB30FE50A449EDBC4384E41AF68B0B",1)</f>
        <v>=DISPIMG("ID_1CFB30FE50A449EDBC4384E41AF68B0B",1)</v>
      </c>
    </row>
    <row r="11" ht="110" customHeight="1" spans="1:7">
      <c r="A11" s="4">
        <v>9</v>
      </c>
      <c r="B11" s="8"/>
      <c r="C11" s="4" t="s">
        <v>12</v>
      </c>
      <c r="D11" s="4" t="s">
        <v>25</v>
      </c>
      <c r="E11" s="6" t="s">
        <v>11</v>
      </c>
      <c r="F11" s="4">
        <v>1</v>
      </c>
      <c r="G11" s="4" t="str">
        <f>_xlfn.DISPIMG("ID_C2FBD4E25A8E4074997959CA0A53D0C6",1)</f>
        <v>=DISPIMG("ID_C2FBD4E25A8E4074997959CA0A53D0C6",1)</v>
      </c>
    </row>
    <row r="12" ht="30" customHeight="1" spans="1:7">
      <c r="A12" s="4">
        <v>10</v>
      </c>
      <c r="B12" s="8"/>
      <c r="C12" s="4" t="s">
        <v>26</v>
      </c>
      <c r="D12" s="4" t="s">
        <v>27</v>
      </c>
      <c r="E12" s="6" t="s">
        <v>28</v>
      </c>
      <c r="F12" s="4">
        <v>1</v>
      </c>
      <c r="G12" s="4" t="str">
        <f>_xlfn.DISPIMG("ID_77CD60CD735245659F9E939DDB672960",1)</f>
        <v>=DISPIMG("ID_77CD60CD735245659F9E939DDB672960",1)</v>
      </c>
    </row>
    <row r="13" ht="30" customHeight="1" spans="1:7">
      <c r="A13" s="4">
        <v>11</v>
      </c>
      <c r="B13" s="5" t="s">
        <v>29</v>
      </c>
      <c r="C13" s="4" t="s">
        <v>30</v>
      </c>
      <c r="D13" s="4" t="s">
        <v>31</v>
      </c>
      <c r="E13" s="6" t="s">
        <v>28</v>
      </c>
      <c r="F13" s="4">
        <v>1</v>
      </c>
      <c r="G13" s="4" t="str">
        <f>_xlfn.DISPIMG("ID_A3F7CBE21CB74C769A5A3938BB0CD1FE",1)</f>
        <v>=DISPIMG("ID_A3F7CBE21CB74C769A5A3938BB0CD1FE",1)</v>
      </c>
    </row>
    <row r="14" ht="30" customHeight="1" spans="1:7">
      <c r="A14" s="4">
        <v>12</v>
      </c>
      <c r="B14" s="8"/>
      <c r="C14" s="4" t="s">
        <v>26</v>
      </c>
      <c r="D14" s="4" t="s">
        <v>32</v>
      </c>
      <c r="E14" s="6" t="s">
        <v>28</v>
      </c>
      <c r="F14" s="4">
        <v>1</v>
      </c>
      <c r="G14" s="4" t="str">
        <f>_xlfn.DISPIMG("ID_BF9E23093C8B4E13B7883A5F5B35E030",1)</f>
        <v>=DISPIMG("ID_BF9E23093C8B4E13B7883A5F5B35E030",1)</v>
      </c>
    </row>
    <row r="15" ht="30" customHeight="1" spans="1:7">
      <c r="A15" s="4">
        <v>13</v>
      </c>
      <c r="B15" s="8"/>
      <c r="C15" s="4" t="s">
        <v>33</v>
      </c>
      <c r="D15" s="4" t="s">
        <v>34</v>
      </c>
      <c r="E15" s="6" t="s">
        <v>21</v>
      </c>
      <c r="F15" s="4">
        <v>1</v>
      </c>
      <c r="G15" s="4" t="str">
        <f>_xlfn.DISPIMG("ID_79AC9FA1370947EAA58384AB07074304",1)</f>
        <v>=DISPIMG("ID_79AC9FA1370947EAA58384AB07074304",1)</v>
      </c>
    </row>
    <row r="16" ht="30" customHeight="1" spans="1:7">
      <c r="A16" s="4">
        <v>14</v>
      </c>
      <c r="B16" s="8"/>
      <c r="C16" s="4" t="s">
        <v>35</v>
      </c>
      <c r="D16" s="4" t="s">
        <v>36</v>
      </c>
      <c r="E16" s="6" t="s">
        <v>28</v>
      </c>
      <c r="F16" s="4">
        <v>1</v>
      </c>
      <c r="G16" s="4" t="str">
        <f>_xlfn.DISPIMG("ID_0F56D5417C5D408CAACB04D90EABA712",1)</f>
        <v>=DISPIMG("ID_0F56D5417C5D408CAACB04D90EABA712",1)</v>
      </c>
    </row>
    <row r="17" ht="30" customHeight="1" spans="1:7">
      <c r="A17" s="4">
        <v>15</v>
      </c>
      <c r="B17" s="5" t="s">
        <v>37</v>
      </c>
      <c r="C17" s="4" t="s">
        <v>30</v>
      </c>
      <c r="D17" s="4" t="s">
        <v>38</v>
      </c>
      <c r="E17" s="6" t="s">
        <v>28</v>
      </c>
      <c r="F17" s="4">
        <v>1</v>
      </c>
      <c r="G17" s="4" t="str">
        <f>_xlfn.DISPIMG("ID_FA4DDD2D2E4A4E4C952CD4CF39A6BC1A",1)</f>
        <v>=DISPIMG("ID_FA4DDD2D2E4A4E4C952CD4CF39A6BC1A",1)</v>
      </c>
    </row>
    <row r="18" ht="30" customHeight="1" spans="1:7">
      <c r="A18" s="4">
        <v>16</v>
      </c>
      <c r="B18" s="8"/>
      <c r="C18" s="4" t="s">
        <v>26</v>
      </c>
      <c r="D18" s="4" t="s">
        <v>39</v>
      </c>
      <c r="E18" s="6" t="s">
        <v>28</v>
      </c>
      <c r="F18" s="4">
        <v>1</v>
      </c>
      <c r="G18" s="4" t="str">
        <f>_xlfn.DISPIMG("ID_BF9E23093C8B4E13B7883A5F5B35E030",1)</f>
        <v>=DISPIMG("ID_BF9E23093C8B4E13B7883A5F5B35E030",1)</v>
      </c>
    </row>
    <row r="19" ht="30" customHeight="1" spans="1:7">
      <c r="A19" s="4">
        <v>17</v>
      </c>
      <c r="B19" s="8"/>
      <c r="C19" s="4" t="s">
        <v>40</v>
      </c>
      <c r="D19" s="4" t="s">
        <v>36</v>
      </c>
      <c r="E19" s="6" t="s">
        <v>28</v>
      </c>
      <c r="F19" s="4">
        <v>1</v>
      </c>
      <c r="G19" s="4" t="str">
        <f>_xlfn.DISPIMG("ID_F6120F0CC7654E2FAD2591DCBB4A7812",1)</f>
        <v>=DISPIMG("ID_F6120F0CC7654E2FAD2591DCBB4A7812",1)</v>
      </c>
    </row>
    <row r="20" ht="30" customHeight="1" spans="1:7">
      <c r="A20" s="4">
        <v>18</v>
      </c>
      <c r="B20" s="8"/>
      <c r="C20" s="4" t="s">
        <v>33</v>
      </c>
      <c r="D20" s="4" t="s">
        <v>41</v>
      </c>
      <c r="E20" s="6" t="s">
        <v>21</v>
      </c>
      <c r="F20" s="4">
        <v>1</v>
      </c>
      <c r="G20" s="4" t="str">
        <f>_xlfn.DISPIMG("ID_79AC9FA1370947EAA58384AB07074304",1)</f>
        <v>=DISPIMG("ID_79AC9FA1370947EAA58384AB07074304",1)</v>
      </c>
    </row>
    <row r="21" ht="30" customHeight="1" spans="1:7">
      <c r="A21" s="4">
        <v>19</v>
      </c>
      <c r="B21" s="8"/>
      <c r="C21" s="4" t="s">
        <v>35</v>
      </c>
      <c r="D21" s="4" t="s">
        <v>36</v>
      </c>
      <c r="E21" s="6" t="s">
        <v>28</v>
      </c>
      <c r="F21" s="4">
        <v>1</v>
      </c>
      <c r="G21" s="4" t="str">
        <f>_xlfn.DISPIMG("ID_C3D967FD20F24CA190D64CFE87F305D7",1)</f>
        <v>=DISPIMG("ID_C3D967FD20F24CA190D64CFE87F305D7",1)</v>
      </c>
    </row>
    <row r="22" ht="30" customHeight="1" spans="1:7">
      <c r="A22" s="4">
        <v>20</v>
      </c>
      <c r="B22" s="5" t="s">
        <v>42</v>
      </c>
      <c r="C22" s="4" t="s">
        <v>30</v>
      </c>
      <c r="D22" s="4" t="s">
        <v>43</v>
      </c>
      <c r="E22" s="6" t="s">
        <v>28</v>
      </c>
      <c r="F22" s="4">
        <v>1</v>
      </c>
      <c r="G22" s="4" t="str">
        <f>_xlfn.DISPIMG("ID_A3F7CBE21CB74C769A5A3938BB0CD1FE",1)</f>
        <v>=DISPIMG("ID_A3F7CBE21CB74C769A5A3938BB0CD1FE",1)</v>
      </c>
    </row>
    <row r="23" ht="30" customHeight="1" spans="1:7">
      <c r="A23" s="4">
        <v>21</v>
      </c>
      <c r="B23" s="8"/>
      <c r="C23" s="4" t="s">
        <v>26</v>
      </c>
      <c r="D23" s="4" t="s">
        <v>39</v>
      </c>
      <c r="E23" s="6" t="s">
        <v>28</v>
      </c>
      <c r="F23" s="4">
        <v>1</v>
      </c>
      <c r="G23" s="4" t="str">
        <f>_xlfn.DISPIMG("ID_BF9E23093C8B4E13B7883A5F5B35E030",1)</f>
        <v>=DISPIMG("ID_BF9E23093C8B4E13B7883A5F5B35E030",1)</v>
      </c>
    </row>
    <row r="24" ht="30" customHeight="1" spans="1:7">
      <c r="A24" s="4">
        <v>22</v>
      </c>
      <c r="B24" s="8"/>
      <c r="C24" s="4" t="s">
        <v>33</v>
      </c>
      <c r="D24" s="4" t="s">
        <v>41</v>
      </c>
      <c r="E24" s="6" t="s">
        <v>21</v>
      </c>
      <c r="F24" s="4">
        <v>1</v>
      </c>
      <c r="G24" s="4" t="str">
        <f>_xlfn.DISPIMG("ID_79AC9FA1370947EAA58384AB07074304",1)</f>
        <v>=DISPIMG("ID_79AC9FA1370947EAA58384AB07074304",1)</v>
      </c>
    </row>
    <row r="25" ht="30" customHeight="1" spans="1:7">
      <c r="A25" s="4">
        <v>23</v>
      </c>
      <c r="B25" s="8"/>
      <c r="C25" s="4" t="s">
        <v>42</v>
      </c>
      <c r="D25" s="4" t="s">
        <v>44</v>
      </c>
      <c r="E25" s="6" t="s">
        <v>45</v>
      </c>
      <c r="F25" s="4">
        <v>1</v>
      </c>
      <c r="G25" s="4" t="str">
        <f>_xlfn.DISPIMG("ID_6544CB4C27C14E2D9125E143EABE893B",1)</f>
        <v>=DISPIMG("ID_6544CB4C27C14E2D9125E143EABE893B",1)</v>
      </c>
    </row>
    <row r="26" ht="30" customHeight="1" spans="1:7">
      <c r="A26" s="4">
        <v>24</v>
      </c>
      <c r="B26" s="8"/>
      <c r="C26" s="4" t="s">
        <v>42</v>
      </c>
      <c r="D26" s="4" t="s">
        <v>46</v>
      </c>
      <c r="E26" s="6" t="s">
        <v>45</v>
      </c>
      <c r="F26" s="4">
        <v>2</v>
      </c>
      <c r="G26" s="4" t="str">
        <f>_xlfn.DISPIMG("ID_540907F8446D4389B8F5C010060CD4FB",1)</f>
        <v>=DISPIMG("ID_540907F8446D4389B8F5C010060CD4FB",1)</v>
      </c>
    </row>
    <row r="27" ht="30" customHeight="1" spans="1:7">
      <c r="A27" s="4">
        <v>25</v>
      </c>
      <c r="B27" s="8"/>
      <c r="C27" s="4" t="s">
        <v>35</v>
      </c>
      <c r="D27" s="4" t="s">
        <v>36</v>
      </c>
      <c r="E27" s="6" t="s">
        <v>28</v>
      </c>
      <c r="F27" s="4">
        <v>1</v>
      </c>
      <c r="G27" s="4" t="str">
        <f>_xlfn.DISPIMG("ID_50EA603D46874E2DB56E042EC4373061",1)</f>
        <v>=DISPIMG("ID_50EA603D46874E2DB56E042EC4373061",1)</v>
      </c>
    </row>
    <row r="28" ht="30" customHeight="1" spans="1:7">
      <c r="A28" s="4">
        <v>26</v>
      </c>
      <c r="B28" s="5" t="s">
        <v>47</v>
      </c>
      <c r="C28" s="4" t="s">
        <v>30</v>
      </c>
      <c r="D28" s="4" t="s">
        <v>38</v>
      </c>
      <c r="E28" s="6" t="s">
        <v>28</v>
      </c>
      <c r="F28" s="4">
        <v>1</v>
      </c>
      <c r="G28" s="4" t="str">
        <f>_xlfn.DISPIMG("ID_FA4DDD2D2E4A4E4C952CD4CF39A6BC1A",1)</f>
        <v>=DISPIMG("ID_FA4DDD2D2E4A4E4C952CD4CF39A6BC1A",1)</v>
      </c>
    </row>
    <row r="29" ht="30" customHeight="1" spans="1:7">
      <c r="A29" s="4">
        <v>27</v>
      </c>
      <c r="B29" s="8"/>
      <c r="C29" s="4" t="s">
        <v>26</v>
      </c>
      <c r="D29" s="4" t="s">
        <v>39</v>
      </c>
      <c r="E29" s="6" t="s">
        <v>28</v>
      </c>
      <c r="F29" s="4">
        <v>1</v>
      </c>
      <c r="G29" s="4" t="str">
        <f>_xlfn.DISPIMG("ID_BF9E23093C8B4E13B7883A5F5B35E030",1)</f>
        <v>=DISPIMG("ID_BF9E23093C8B4E13B7883A5F5B35E030",1)</v>
      </c>
    </row>
    <row r="30" ht="30" customHeight="1" spans="1:7">
      <c r="A30" s="4">
        <v>28</v>
      </c>
      <c r="B30" s="8"/>
      <c r="C30" s="4" t="s">
        <v>33</v>
      </c>
      <c r="D30" s="4" t="s">
        <v>41</v>
      </c>
      <c r="E30" s="6" t="s">
        <v>21</v>
      </c>
      <c r="F30" s="4">
        <v>1</v>
      </c>
      <c r="G30" s="4" t="str">
        <f>_xlfn.DISPIMG("ID_79AC9FA1370947EAA58384AB07074304",1)</f>
        <v>=DISPIMG("ID_79AC9FA1370947EAA58384AB07074304",1)</v>
      </c>
    </row>
    <row r="31" ht="104" customHeight="1" spans="1:7">
      <c r="A31" s="4">
        <v>29</v>
      </c>
      <c r="B31" s="8"/>
      <c r="C31" s="4" t="s">
        <v>48</v>
      </c>
      <c r="D31" s="4" t="s">
        <v>49</v>
      </c>
      <c r="E31" s="6" t="s">
        <v>11</v>
      </c>
      <c r="F31" s="4">
        <v>1</v>
      </c>
      <c r="G31" s="4" t="str">
        <f>_xlfn.DISPIMG("ID_506202A071B1443680FE9818C803BDDD",1)</f>
        <v>=DISPIMG("ID_506202A071B1443680FE9818C803BDDD",1)</v>
      </c>
    </row>
    <row r="32" ht="30" customHeight="1" spans="1:7">
      <c r="A32" s="4">
        <v>30</v>
      </c>
      <c r="B32" s="8"/>
      <c r="C32" s="4" t="s">
        <v>35</v>
      </c>
      <c r="D32" s="4" t="s">
        <v>36</v>
      </c>
      <c r="E32" s="6" t="s">
        <v>28</v>
      </c>
      <c r="F32" s="4">
        <v>1</v>
      </c>
      <c r="G32" s="4" t="str">
        <f>_xlfn.DISPIMG("ID_61BBBAF967EC48FCA30103438BF0C8B6",1)</f>
        <v>=DISPIMG("ID_61BBBAF967EC48FCA30103438BF0C8B6",1)</v>
      </c>
    </row>
    <row r="33" ht="30" customHeight="1" spans="1:7">
      <c r="A33" s="4">
        <v>31</v>
      </c>
      <c r="B33" s="5" t="s">
        <v>50</v>
      </c>
      <c r="C33" s="4" t="s">
        <v>30</v>
      </c>
      <c r="D33" s="4" t="s">
        <v>43</v>
      </c>
      <c r="E33" s="6" t="s">
        <v>28</v>
      </c>
      <c r="F33" s="4">
        <v>1</v>
      </c>
      <c r="G33" s="4" t="str">
        <f>_xlfn.DISPIMG("ID_A3F7CBE21CB74C769A5A3938BB0CD1FE",1)</f>
        <v>=DISPIMG("ID_A3F7CBE21CB74C769A5A3938BB0CD1FE",1)</v>
      </c>
    </row>
    <row r="34" ht="30" customHeight="1" spans="1:7">
      <c r="A34" s="4">
        <v>32</v>
      </c>
      <c r="B34" s="8"/>
      <c r="C34" s="4" t="s">
        <v>26</v>
      </c>
      <c r="D34" s="4" t="s">
        <v>39</v>
      </c>
      <c r="E34" s="6" t="s">
        <v>28</v>
      </c>
      <c r="F34" s="4">
        <v>1</v>
      </c>
      <c r="G34" s="4" t="str">
        <f>_xlfn.DISPIMG("ID_BF9E23093C8B4E13B7883A5F5B35E030",1)</f>
        <v>=DISPIMG("ID_BF9E23093C8B4E13B7883A5F5B35E030",1)</v>
      </c>
    </row>
    <row r="35" ht="30" customHeight="1" spans="1:7">
      <c r="A35" s="4">
        <v>33</v>
      </c>
      <c r="B35" s="8"/>
      <c r="C35" s="4" t="s">
        <v>33</v>
      </c>
      <c r="D35" s="4" t="s">
        <v>41</v>
      </c>
      <c r="E35" s="6" t="s">
        <v>21</v>
      </c>
      <c r="F35" s="4">
        <v>1</v>
      </c>
      <c r="G35" s="4" t="str">
        <f>_xlfn.DISPIMG("ID_79AC9FA1370947EAA58384AB07074304",1)</f>
        <v>=DISPIMG("ID_79AC9FA1370947EAA58384AB07074304",1)</v>
      </c>
    </row>
    <row r="36" ht="30" customHeight="1" spans="1:7">
      <c r="A36" s="4">
        <v>34</v>
      </c>
      <c r="B36" s="8"/>
      <c r="C36" s="4" t="s">
        <v>50</v>
      </c>
      <c r="D36" s="4" t="s">
        <v>44</v>
      </c>
      <c r="E36" s="6" t="s">
        <v>45</v>
      </c>
      <c r="F36" s="4">
        <v>1</v>
      </c>
      <c r="G36" s="4" t="str">
        <f>_xlfn.DISPIMG("ID_BC90DA41003D4C48868FC330E6C11B76",1)</f>
        <v>=DISPIMG("ID_BC90DA41003D4C48868FC330E6C11B76",1)</v>
      </c>
    </row>
    <row r="37" ht="30" customHeight="1" spans="1:7">
      <c r="A37" s="4">
        <v>35</v>
      </c>
      <c r="B37" s="8"/>
      <c r="C37" s="4" t="s">
        <v>50</v>
      </c>
      <c r="D37" s="4" t="s">
        <v>51</v>
      </c>
      <c r="E37" s="6" t="s">
        <v>45</v>
      </c>
      <c r="F37" s="4">
        <v>2</v>
      </c>
      <c r="G37" s="4" t="str">
        <f>_xlfn.DISPIMG("ID_FEFFC49F6E2C4BC9BE1F1FCAC6FEFFC1",1)</f>
        <v>=DISPIMG("ID_FEFFC49F6E2C4BC9BE1F1FCAC6FEFFC1",1)</v>
      </c>
    </row>
    <row r="38" ht="30" customHeight="1" spans="1:7">
      <c r="A38" s="4">
        <v>36</v>
      </c>
      <c r="B38" s="8"/>
      <c r="C38" s="4" t="s">
        <v>52</v>
      </c>
      <c r="D38" s="4" t="s">
        <v>53</v>
      </c>
      <c r="E38" s="6" t="s">
        <v>21</v>
      </c>
      <c r="F38" s="4">
        <v>1</v>
      </c>
      <c r="G38" s="4" t="str">
        <f>_xlfn.DISPIMG("ID_3E187C39718741BAB00ED3F5219CFCBF",1)</f>
        <v>=DISPIMG("ID_3E187C39718741BAB00ED3F5219CFCBF",1)</v>
      </c>
    </row>
    <row r="39" ht="30" customHeight="1" spans="1:7">
      <c r="A39" s="4">
        <v>37</v>
      </c>
      <c r="B39" s="8"/>
      <c r="C39" s="4" t="s">
        <v>54</v>
      </c>
      <c r="D39" s="4" t="s">
        <v>55</v>
      </c>
      <c r="E39" s="6" t="s">
        <v>45</v>
      </c>
      <c r="F39" s="4">
        <v>1</v>
      </c>
      <c r="G39" s="4" t="str">
        <f>_xlfn.DISPIMG("ID_01B5FAAAA0B2405788E884A4AB917571",1)</f>
        <v>=DISPIMG("ID_01B5FAAAA0B2405788E884A4AB917571",1)</v>
      </c>
    </row>
    <row r="40" ht="30" customHeight="1" spans="1:7">
      <c r="A40" s="4">
        <v>38</v>
      </c>
      <c r="B40" s="8"/>
      <c r="C40" s="4" t="s">
        <v>56</v>
      </c>
      <c r="D40" s="4" t="s">
        <v>57</v>
      </c>
      <c r="E40" s="6" t="s">
        <v>58</v>
      </c>
      <c r="F40" s="4">
        <v>1</v>
      </c>
      <c r="G40" s="4" t="str">
        <f>_xlfn.DISPIMG("ID_462817AAB1A442BFBA1AA33A407E5B76",1)</f>
        <v>=DISPIMG("ID_462817AAB1A442BFBA1AA33A407E5B76",1)</v>
      </c>
    </row>
    <row r="41" ht="30" customHeight="1" spans="1:7">
      <c r="A41" s="4">
        <v>39</v>
      </c>
      <c r="B41" s="8"/>
      <c r="C41" s="4" t="s">
        <v>35</v>
      </c>
      <c r="D41" s="4" t="s">
        <v>36</v>
      </c>
      <c r="E41" s="6" t="s">
        <v>28</v>
      </c>
      <c r="F41" s="4">
        <v>1</v>
      </c>
      <c r="G41" s="4" t="str">
        <f>_xlfn.DISPIMG("ID_751F8132B5DF48A7AB12748A569B4942",1)</f>
        <v>=DISPIMG("ID_751F8132B5DF48A7AB12748A569B4942",1)</v>
      </c>
    </row>
    <row r="42" ht="105" customHeight="1" spans="1:7">
      <c r="A42" s="4">
        <v>40</v>
      </c>
      <c r="B42" s="5" t="s">
        <v>59</v>
      </c>
      <c r="C42" s="4" t="s">
        <v>60</v>
      </c>
      <c r="D42" s="4" t="s">
        <v>49</v>
      </c>
      <c r="E42" s="6" t="s">
        <v>11</v>
      </c>
      <c r="F42" s="4">
        <v>1</v>
      </c>
      <c r="G42" s="4" t="str">
        <f>_xlfn.DISPIMG("ID_DB381A736E3D488CA892A7288780257D",1)</f>
        <v>=DISPIMG("ID_DB381A736E3D488CA892A7288780257D",1)</v>
      </c>
    </row>
    <row r="43" ht="114" customHeight="1" spans="1:7">
      <c r="A43" s="4">
        <v>41</v>
      </c>
      <c r="B43" s="8"/>
      <c r="C43" s="9" t="s">
        <v>61</v>
      </c>
      <c r="D43" s="4" t="s">
        <v>49</v>
      </c>
      <c r="E43" s="6" t="s">
        <v>11</v>
      </c>
      <c r="F43" s="4">
        <v>1</v>
      </c>
      <c r="G43" s="4" t="str">
        <f>_xlfn.DISPIMG("ID_C680DF76B69042C5B85C6A646AF8E2AC",1)</f>
        <v>=DISPIMG("ID_C680DF76B69042C5B85C6A646AF8E2AC",1)</v>
      </c>
    </row>
    <row r="44" ht="30" customHeight="1" spans="1:7">
      <c r="A44" s="4">
        <v>42</v>
      </c>
      <c r="B44" s="8"/>
      <c r="C44" s="4" t="s">
        <v>26</v>
      </c>
      <c r="D44" s="4" t="s">
        <v>39</v>
      </c>
      <c r="E44" s="6" t="s">
        <v>28</v>
      </c>
      <c r="F44" s="4">
        <v>1</v>
      </c>
      <c r="G44" s="4" t="str">
        <f>_xlfn.DISPIMG("ID_BF9E23093C8B4E13B7883A5F5B35E030",1)</f>
        <v>=DISPIMG("ID_BF9E23093C8B4E13B7883A5F5B35E030",1)</v>
      </c>
    </row>
    <row r="45" ht="30" customHeight="1" spans="1:7">
      <c r="A45" s="4">
        <v>43</v>
      </c>
      <c r="B45" s="8"/>
      <c r="C45" s="4" t="s">
        <v>35</v>
      </c>
      <c r="D45" s="4" t="s">
        <v>36</v>
      </c>
      <c r="E45" s="6" t="s">
        <v>28</v>
      </c>
      <c r="F45" s="4">
        <v>1</v>
      </c>
      <c r="G45" s="4" t="str">
        <f>_xlfn.DISPIMG("ID_8EC182A443D84BD2B3675E378265B31F",1)</f>
        <v>=DISPIMG("ID_8EC182A443D84BD2B3675E378265B31F",1)</v>
      </c>
    </row>
    <row r="46" ht="30" customHeight="1" spans="1:7">
      <c r="A46" s="4">
        <v>44</v>
      </c>
      <c r="B46" s="4" t="s">
        <v>62</v>
      </c>
      <c r="C46" s="4"/>
      <c r="D46" s="4" t="s">
        <v>63</v>
      </c>
      <c r="E46" s="4"/>
      <c r="F46" s="4">
        <v>104</v>
      </c>
      <c r="G46" s="4"/>
    </row>
    <row r="47" ht="30" customHeight="1" spans="1:7">
      <c r="A47" s="4">
        <v>45</v>
      </c>
      <c r="B47" s="4"/>
      <c r="C47" s="4"/>
      <c r="D47" s="4" t="s">
        <v>64</v>
      </c>
      <c r="E47" s="4"/>
      <c r="F47" s="4">
        <v>58</v>
      </c>
      <c r="G47" s="4"/>
    </row>
    <row r="48" ht="25" customHeight="1" spans="1:7">
      <c r="A48" s="10" t="s">
        <v>65</v>
      </c>
      <c r="B48" s="10"/>
      <c r="C48" s="10"/>
      <c r="D48" s="10"/>
      <c r="E48" s="10"/>
      <c r="F48" s="10"/>
      <c r="G48" s="10"/>
    </row>
    <row r="49" ht="25" customHeight="1" spans="1:7">
      <c r="A49" s="10"/>
      <c r="B49" s="10"/>
      <c r="C49" s="10"/>
      <c r="D49" s="10"/>
      <c r="E49" s="10"/>
      <c r="F49" s="10"/>
      <c r="G49" s="10"/>
    </row>
  </sheetData>
  <mergeCells count="12">
    <mergeCell ref="A1:G1"/>
    <mergeCell ref="B3:B4"/>
    <mergeCell ref="B7:B10"/>
    <mergeCell ref="B11:B12"/>
    <mergeCell ref="B13:B16"/>
    <mergeCell ref="B17:B21"/>
    <mergeCell ref="B22:B27"/>
    <mergeCell ref="B28:B32"/>
    <mergeCell ref="B33:B41"/>
    <mergeCell ref="B42:B45"/>
    <mergeCell ref="B46:B47"/>
    <mergeCell ref="A48:G4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胖胖的奶茶</cp:lastModifiedBy>
  <dcterms:created xsi:type="dcterms:W3CDTF">2023-05-12T11:15:00Z</dcterms:created>
  <dcterms:modified xsi:type="dcterms:W3CDTF">2026-07-09T09:36:30Z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4242AA7925E64A83BBB99CF870918A25_13</vt:lpwstr>
  </property>
  <property fmtid="{D5CDD505-2E9C-101B-9397-08002B2CF9AE}" pid="4" name="CalculationRule">
    <vt:i4>0</vt:i4>
  </property>
</Properties>
</file>